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DieseArbeitsmappe"/>
  <mc:AlternateContent xmlns:mc="http://schemas.openxmlformats.org/markup-compatibility/2006">
    <mc:Choice Requires="x15">
      <x15ac:absPath xmlns:x15ac="http://schemas.microsoft.com/office/spreadsheetml/2010/11/ac" url="V:\ZA3\Stellenmanagement\Kapitalisierungen\Excel-Files public\"/>
    </mc:Choice>
  </mc:AlternateContent>
  <workbookProtection lockStructure="1"/>
  <bookViews>
    <workbookView xWindow="-110" yWindow="-110" windowWidth="22620" windowHeight="13500" tabRatio="638" firstSheet="1" activeTab="3"/>
  </bookViews>
  <sheets>
    <sheet name="Anleitung zur Pflege" sheetId="16" r:id="rId1"/>
    <sheet name="Kostensätze" sheetId="20" r:id="rId2"/>
    <sheet name="Umwandlungs-Berechnung" sheetId="1" r:id="rId3"/>
    <sheet name="Kapitalisierung" sheetId="4" r:id="rId4"/>
    <sheet name="Verlagerung Stellensperre" sheetId="3" r:id="rId5"/>
    <sheet name="Tabelle9" sheetId="8" r:id="rId6"/>
    <sheet name="Tabelle10" sheetId="9" r:id="rId7"/>
    <sheet name="Tabelle11" sheetId="10" r:id="rId8"/>
    <sheet name="Tabelle12" sheetId="11" r:id="rId9"/>
    <sheet name="Tabelle13" sheetId="12" r:id="rId10"/>
    <sheet name="Tabelle14" sheetId="13" r:id="rId11"/>
    <sheet name="Tabelle15" sheetId="14" r:id="rId12"/>
    <sheet name="Tabelle16" sheetId="15" r:id="rId13"/>
  </sheets>
  <definedNames>
    <definedName name="_xlnm.Print_Area" localSheetId="3">Kapitalisierung!$A$1:$H$150</definedName>
    <definedName name="_xlnm.Print_Area" localSheetId="4">'Verlagerung Stellensperre'!$A$1:$N$34</definedName>
    <definedName name="_xlnm.Print_Titles" localSheetId="3">Kapitalisierung!$1:$7</definedName>
    <definedName name="jahr">#REF!</definedName>
    <definedName name="monatsende">Kapitalisierung!$V$2:$W$13</definedName>
    <definedName name="monatsende2">'Verlagerung Stellensperre'!$AC$1:$AD$13</definedName>
    <definedName name="sätze1">Kostensätze!$A:$B</definedName>
    <definedName name="sätze2">Kostensätze!$C:$D</definedName>
    <definedName name="sätze98" localSheetId="1">Kostensätze!#REF!</definedName>
    <definedName name="sätze98">#REF!</definedName>
    <definedName name="sätze99" localSheetId="1">Kostensätze!#REF!</definedName>
    <definedName name="sätze99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" i="4" l="1"/>
  <c r="G10" i="4"/>
  <c r="G11" i="4"/>
  <c r="G12" i="4"/>
  <c r="G13" i="4"/>
  <c r="G14" i="4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G34" i="4"/>
  <c r="G35" i="4"/>
  <c r="G36" i="4"/>
  <c r="G37" i="4"/>
  <c r="G38" i="4"/>
  <c r="G39" i="4"/>
  <c r="G40" i="4"/>
  <c r="G41" i="4"/>
  <c r="G42" i="4"/>
  <c r="G43" i="4"/>
  <c r="G44" i="4"/>
  <c r="G45" i="4"/>
  <c r="G46" i="4"/>
  <c r="G47" i="4"/>
  <c r="G48" i="4"/>
  <c r="G49" i="4"/>
  <c r="G50" i="4"/>
  <c r="G51" i="4"/>
  <c r="G52" i="4"/>
  <c r="G53" i="4"/>
  <c r="G54" i="4"/>
  <c r="G55" i="4"/>
  <c r="G56" i="4"/>
  <c r="G57" i="4"/>
  <c r="G58" i="4"/>
  <c r="G59" i="4"/>
  <c r="G60" i="4"/>
  <c r="G61" i="4"/>
  <c r="G62" i="4"/>
  <c r="G63" i="4"/>
  <c r="G64" i="4"/>
  <c r="G65" i="4"/>
  <c r="G66" i="4"/>
  <c r="G67" i="4"/>
  <c r="G68" i="4"/>
  <c r="G69" i="4"/>
  <c r="G70" i="4"/>
  <c r="G71" i="4"/>
  <c r="G72" i="4"/>
  <c r="G73" i="4"/>
  <c r="G74" i="4"/>
  <c r="G75" i="4"/>
  <c r="G76" i="4"/>
  <c r="G77" i="4"/>
  <c r="G78" i="4"/>
  <c r="G79" i="4"/>
  <c r="G80" i="4"/>
  <c r="G81" i="4"/>
  <c r="G82" i="4"/>
  <c r="G83" i="4"/>
  <c r="G84" i="4"/>
  <c r="G85" i="4"/>
  <c r="G86" i="4"/>
  <c r="G87" i="4"/>
  <c r="G88" i="4"/>
  <c r="G89" i="4"/>
  <c r="G90" i="4"/>
  <c r="G91" i="4"/>
  <c r="G92" i="4"/>
  <c r="G93" i="4"/>
  <c r="G94" i="4"/>
  <c r="G95" i="4"/>
  <c r="G96" i="4"/>
  <c r="G97" i="4"/>
  <c r="G98" i="4"/>
  <c r="G99" i="4"/>
  <c r="G100" i="4"/>
  <c r="G101" i="4"/>
  <c r="G102" i="4"/>
  <c r="G103" i="4"/>
  <c r="G104" i="4"/>
  <c r="G105" i="4"/>
  <c r="G106" i="4"/>
  <c r="G107" i="4"/>
  <c r="G108" i="4"/>
  <c r="G109" i="4"/>
  <c r="G110" i="4"/>
  <c r="G111" i="4"/>
  <c r="G112" i="4"/>
  <c r="G113" i="4"/>
  <c r="G114" i="4"/>
  <c r="G115" i="4"/>
  <c r="G116" i="4"/>
  <c r="G117" i="4"/>
  <c r="G118" i="4"/>
  <c r="G119" i="4"/>
  <c r="G120" i="4"/>
  <c r="G121" i="4"/>
  <c r="G122" i="4"/>
  <c r="G123" i="4"/>
  <c r="G124" i="4"/>
  <c r="G125" i="4"/>
  <c r="G126" i="4"/>
  <c r="G127" i="4"/>
  <c r="G128" i="4"/>
  <c r="G129" i="4"/>
  <c r="G130" i="4"/>
  <c r="G131" i="4"/>
  <c r="G132" i="4"/>
  <c r="G133" i="4"/>
  <c r="G134" i="4"/>
  <c r="G135" i="4"/>
  <c r="G136" i="4"/>
  <c r="G137" i="4"/>
  <c r="G138" i="4"/>
  <c r="G139" i="4"/>
  <c r="G140" i="4"/>
  <c r="G141" i="4"/>
  <c r="G142" i="4"/>
  <c r="G143" i="4"/>
  <c r="G144" i="4"/>
  <c r="G145" i="4"/>
  <c r="G146" i="4"/>
  <c r="G147" i="4"/>
  <c r="G148" i="4"/>
  <c r="G149" i="4"/>
  <c r="G150" i="4"/>
  <c r="G8" i="4"/>
  <c r="Q13" i="3" l="1"/>
  <c r="J8" i="4" l="1"/>
  <c r="M8" i="4"/>
  <c r="N8" i="4"/>
  <c r="T8" i="4"/>
  <c r="U8" i="4"/>
  <c r="J9" i="4"/>
  <c r="Q8" i="4" l="1"/>
  <c r="O8" i="4"/>
  <c r="K8" i="4"/>
  <c r="L8" i="4" s="1"/>
  <c r="P8" i="4"/>
  <c r="Q14" i="3"/>
  <c r="R8" i="4" l="1"/>
  <c r="S8" i="4" s="1"/>
  <c r="AB23" i="3"/>
  <c r="AB24" i="3"/>
  <c r="AB25" i="3"/>
  <c r="AB26" i="3"/>
  <c r="AB22" i="3"/>
  <c r="Q23" i="3"/>
  <c r="X23" i="3" s="1"/>
  <c r="T23" i="3"/>
  <c r="U23" i="3"/>
  <c r="AA23" i="3"/>
  <c r="Q24" i="3"/>
  <c r="V24" i="3" s="1"/>
  <c r="T24" i="3"/>
  <c r="U24" i="3"/>
  <c r="AA24" i="3"/>
  <c r="Q25" i="3"/>
  <c r="R25" i="3" s="1"/>
  <c r="T25" i="3"/>
  <c r="U25" i="3"/>
  <c r="AA25" i="3"/>
  <c r="Q26" i="3"/>
  <c r="V26" i="3" s="1"/>
  <c r="T26" i="3"/>
  <c r="U26" i="3"/>
  <c r="AA26" i="3"/>
  <c r="AB17" i="3"/>
  <c r="AB18" i="3"/>
  <c r="AB19" i="3"/>
  <c r="AB20" i="3"/>
  <c r="AB16" i="3"/>
  <c r="AA22" i="3"/>
  <c r="U22" i="3"/>
  <c r="T22" i="3"/>
  <c r="Q22" i="3"/>
  <c r="Q17" i="3"/>
  <c r="X17" i="3" s="1"/>
  <c r="T17" i="3"/>
  <c r="U17" i="3"/>
  <c r="AA17" i="3"/>
  <c r="Q18" i="3"/>
  <c r="T18" i="3"/>
  <c r="U18" i="3"/>
  <c r="AA18" i="3"/>
  <c r="Q19" i="3"/>
  <c r="T19" i="3"/>
  <c r="U19" i="3"/>
  <c r="AA19" i="3"/>
  <c r="Q20" i="3"/>
  <c r="T20" i="3"/>
  <c r="U20" i="3"/>
  <c r="AA20" i="3"/>
  <c r="AA16" i="3"/>
  <c r="U16" i="3"/>
  <c r="T16" i="3"/>
  <c r="Q16" i="3"/>
  <c r="W16" i="3" s="1"/>
  <c r="AB14" i="3"/>
  <c r="T14" i="3"/>
  <c r="U14" i="3"/>
  <c r="X14" i="3" s="1"/>
  <c r="AA14" i="3"/>
  <c r="AA13" i="3"/>
  <c r="AB13" i="3"/>
  <c r="U13" i="3"/>
  <c r="T13" i="3"/>
  <c r="V22" i="3" l="1"/>
  <c r="V14" i="3"/>
  <c r="W13" i="3"/>
  <c r="V13" i="3"/>
  <c r="V20" i="3"/>
  <c r="V19" i="3"/>
  <c r="V18" i="3"/>
  <c r="X24" i="3"/>
  <c r="V25" i="3"/>
  <c r="V17" i="3"/>
  <c r="V16" i="3"/>
  <c r="V23" i="3"/>
  <c r="R16" i="3"/>
  <c r="S16" i="3" s="1"/>
  <c r="X16" i="3"/>
  <c r="W14" i="3"/>
  <c r="R14" i="3"/>
  <c r="S14" i="3" s="1"/>
  <c r="X26" i="3"/>
  <c r="R26" i="3"/>
  <c r="S26" i="3" s="1"/>
  <c r="X25" i="3"/>
  <c r="W26" i="3"/>
  <c r="W25" i="3"/>
  <c r="S25" i="3"/>
  <c r="X20" i="3"/>
  <c r="X19" i="3"/>
  <c r="X18" i="3"/>
  <c r="W20" i="3"/>
  <c r="W19" i="3"/>
  <c r="W18" i="3"/>
  <c r="W17" i="3"/>
  <c r="R20" i="3"/>
  <c r="S20" i="3" s="1"/>
  <c r="R19" i="3"/>
  <c r="S19" i="3" s="1"/>
  <c r="R18" i="3"/>
  <c r="S18" i="3" s="1"/>
  <c r="R17" i="3"/>
  <c r="S17" i="3" s="1"/>
  <c r="R23" i="3"/>
  <c r="S23" i="3" s="1"/>
  <c r="R24" i="3"/>
  <c r="S24" i="3" s="1"/>
  <c r="W23" i="3"/>
  <c r="W24" i="3"/>
  <c r="X22" i="3"/>
  <c r="W22" i="3"/>
  <c r="R22" i="3"/>
  <c r="S22" i="3" s="1"/>
  <c r="X13" i="3"/>
  <c r="R13" i="3"/>
  <c r="S13" i="3" s="1"/>
  <c r="U9" i="4"/>
  <c r="U10" i="4"/>
  <c r="U11" i="4"/>
  <c r="U12" i="4"/>
  <c r="U13" i="4"/>
  <c r="U14" i="4"/>
  <c r="U15" i="4"/>
  <c r="U16" i="4"/>
  <c r="U17" i="4"/>
  <c r="U18" i="4"/>
  <c r="U19" i="4"/>
  <c r="U20" i="4"/>
  <c r="U21" i="4"/>
  <c r="U22" i="4"/>
  <c r="U23" i="4"/>
  <c r="U24" i="4"/>
  <c r="U25" i="4"/>
  <c r="U26" i="4"/>
  <c r="U27" i="4"/>
  <c r="U28" i="4"/>
  <c r="U29" i="4"/>
  <c r="U30" i="4"/>
  <c r="U31" i="4"/>
  <c r="U32" i="4"/>
  <c r="U33" i="4"/>
  <c r="U34" i="4"/>
  <c r="U35" i="4"/>
  <c r="U36" i="4"/>
  <c r="U37" i="4"/>
  <c r="U38" i="4"/>
  <c r="U39" i="4"/>
  <c r="U40" i="4"/>
  <c r="U41" i="4"/>
  <c r="U42" i="4"/>
  <c r="U43" i="4"/>
  <c r="U44" i="4"/>
  <c r="U45" i="4"/>
  <c r="U46" i="4"/>
  <c r="U47" i="4"/>
  <c r="U48" i="4"/>
  <c r="U49" i="4"/>
  <c r="U50" i="4"/>
  <c r="U51" i="4"/>
  <c r="U52" i="4"/>
  <c r="U53" i="4"/>
  <c r="U54" i="4"/>
  <c r="U55" i="4"/>
  <c r="U56" i="4"/>
  <c r="U57" i="4"/>
  <c r="U58" i="4"/>
  <c r="U59" i="4"/>
  <c r="U60" i="4"/>
  <c r="U61" i="4"/>
  <c r="U62" i="4"/>
  <c r="U63" i="4"/>
  <c r="U64" i="4"/>
  <c r="U65" i="4"/>
  <c r="U66" i="4"/>
  <c r="U67" i="4"/>
  <c r="U68" i="4"/>
  <c r="U69" i="4"/>
  <c r="U70" i="4"/>
  <c r="U71" i="4"/>
  <c r="U72" i="4"/>
  <c r="U73" i="4"/>
  <c r="U74" i="4"/>
  <c r="U75" i="4"/>
  <c r="U76" i="4"/>
  <c r="U77" i="4"/>
  <c r="U78" i="4"/>
  <c r="U79" i="4"/>
  <c r="U80" i="4"/>
  <c r="U81" i="4"/>
  <c r="U82" i="4"/>
  <c r="U83" i="4"/>
  <c r="U84" i="4"/>
  <c r="U85" i="4"/>
  <c r="U86" i="4"/>
  <c r="U87" i="4"/>
  <c r="U88" i="4"/>
  <c r="U89" i="4"/>
  <c r="U90" i="4"/>
  <c r="U91" i="4"/>
  <c r="U92" i="4"/>
  <c r="U93" i="4"/>
  <c r="U94" i="4"/>
  <c r="U95" i="4"/>
  <c r="U96" i="4"/>
  <c r="U97" i="4"/>
  <c r="U98" i="4"/>
  <c r="U99" i="4"/>
  <c r="U100" i="4"/>
  <c r="U101" i="4"/>
  <c r="U102" i="4"/>
  <c r="U103" i="4"/>
  <c r="U104" i="4"/>
  <c r="U105" i="4"/>
  <c r="U106" i="4"/>
  <c r="U107" i="4"/>
  <c r="U108" i="4"/>
  <c r="U109" i="4"/>
  <c r="U110" i="4"/>
  <c r="U111" i="4"/>
  <c r="U112" i="4"/>
  <c r="U113" i="4"/>
  <c r="U114" i="4"/>
  <c r="U115" i="4"/>
  <c r="U116" i="4"/>
  <c r="U117" i="4"/>
  <c r="U118" i="4"/>
  <c r="U119" i="4"/>
  <c r="U120" i="4"/>
  <c r="U121" i="4"/>
  <c r="U122" i="4"/>
  <c r="U123" i="4"/>
  <c r="U124" i="4"/>
  <c r="U125" i="4"/>
  <c r="U126" i="4"/>
  <c r="U127" i="4"/>
  <c r="U128" i="4"/>
  <c r="U129" i="4"/>
  <c r="U130" i="4"/>
  <c r="U131" i="4"/>
  <c r="U132" i="4"/>
  <c r="U133" i="4"/>
  <c r="U134" i="4"/>
  <c r="U135" i="4"/>
  <c r="U136" i="4"/>
  <c r="U137" i="4"/>
  <c r="U138" i="4"/>
  <c r="U139" i="4"/>
  <c r="U140" i="4"/>
  <c r="U141" i="4"/>
  <c r="U142" i="4"/>
  <c r="U143" i="4"/>
  <c r="U144" i="4"/>
  <c r="U145" i="4"/>
  <c r="U146" i="4"/>
  <c r="U147" i="4"/>
  <c r="U148" i="4"/>
  <c r="U149" i="4"/>
  <c r="U150" i="4"/>
  <c r="Y19" i="3" l="1"/>
  <c r="Y20" i="3"/>
  <c r="Z20" i="3" s="1"/>
  <c r="Y18" i="3"/>
  <c r="Z18" i="3" s="1"/>
  <c r="Y25" i="3"/>
  <c r="Z25" i="3" s="1"/>
  <c r="Y24" i="3"/>
  <c r="Z24" i="3" s="1"/>
  <c r="Y26" i="3"/>
  <c r="Z26" i="3" s="1"/>
  <c r="Y22" i="3"/>
  <c r="Z22" i="3" s="1"/>
  <c r="Y23" i="3"/>
  <c r="Z23" i="3" s="1"/>
  <c r="Y16" i="3"/>
  <c r="Z16" i="3" s="1"/>
  <c r="Y17" i="3"/>
  <c r="Z17" i="3" s="1"/>
  <c r="Y14" i="3"/>
  <c r="Z14" i="3" s="1"/>
  <c r="Z19" i="3"/>
  <c r="Y13" i="3"/>
  <c r="Z13" i="3" s="1"/>
  <c r="K19" i="3" l="1"/>
  <c r="N19" i="3" s="1"/>
  <c r="K20" i="3"/>
  <c r="N20" i="3" s="1"/>
  <c r="K21" i="3"/>
  <c r="N21" i="3" s="1"/>
  <c r="K22" i="3"/>
  <c r="N22" i="3" s="1"/>
  <c r="K18" i="3"/>
  <c r="N18" i="3" s="1"/>
  <c r="K12" i="3"/>
  <c r="N12" i="3" s="1"/>
  <c r="K13" i="3"/>
  <c r="N13" i="3" s="1"/>
  <c r="K14" i="3"/>
  <c r="N14" i="3" s="1"/>
  <c r="K15" i="3"/>
  <c r="N15" i="3" s="1"/>
  <c r="K11" i="3"/>
  <c r="N11" i="3" s="1"/>
  <c r="C16" i="3"/>
  <c r="C25" i="3" s="1"/>
  <c r="H115" i="4"/>
  <c r="H116" i="4"/>
  <c r="H117" i="4"/>
  <c r="H118" i="4"/>
  <c r="H119" i="4"/>
  <c r="H120" i="4"/>
  <c r="H121" i="4"/>
  <c r="H122" i="4"/>
  <c r="H123" i="4"/>
  <c r="H124" i="4"/>
  <c r="H125" i="4"/>
  <c r="H126" i="4"/>
  <c r="H127" i="4"/>
  <c r="H128" i="4"/>
  <c r="H129" i="4"/>
  <c r="H130" i="4"/>
  <c r="H131" i="4"/>
  <c r="H132" i="4"/>
  <c r="H133" i="4"/>
  <c r="H134" i="4"/>
  <c r="H135" i="4"/>
  <c r="H136" i="4"/>
  <c r="H137" i="4"/>
  <c r="H138" i="4"/>
  <c r="H139" i="4"/>
  <c r="H140" i="4"/>
  <c r="H141" i="4"/>
  <c r="H142" i="4"/>
  <c r="H143" i="4"/>
  <c r="H144" i="4"/>
  <c r="H145" i="4"/>
  <c r="H146" i="4"/>
  <c r="H147" i="4"/>
  <c r="H148" i="4"/>
  <c r="H149" i="4"/>
  <c r="H150" i="4"/>
  <c r="H8" i="4"/>
  <c r="C24" i="3" l="1"/>
  <c r="J88" i="4"/>
  <c r="O88" i="4" s="1"/>
  <c r="M88" i="4"/>
  <c r="N88" i="4"/>
  <c r="T88" i="4"/>
  <c r="J89" i="4"/>
  <c r="K89" i="4" s="1"/>
  <c r="L89" i="4" s="1"/>
  <c r="M89" i="4"/>
  <c r="N89" i="4"/>
  <c r="T89" i="4"/>
  <c r="J90" i="4"/>
  <c r="K90" i="4" s="1"/>
  <c r="L90" i="4" s="1"/>
  <c r="M90" i="4"/>
  <c r="N90" i="4"/>
  <c r="T90" i="4"/>
  <c r="J91" i="4"/>
  <c r="P91" i="4" s="1"/>
  <c r="M91" i="4"/>
  <c r="N91" i="4"/>
  <c r="T91" i="4"/>
  <c r="J92" i="4"/>
  <c r="K92" i="4" s="1"/>
  <c r="L92" i="4" s="1"/>
  <c r="M92" i="4"/>
  <c r="N92" i="4"/>
  <c r="T92" i="4"/>
  <c r="J93" i="4"/>
  <c r="K93" i="4" s="1"/>
  <c r="L93" i="4" s="1"/>
  <c r="M93" i="4"/>
  <c r="N93" i="4"/>
  <c r="T93" i="4"/>
  <c r="J94" i="4"/>
  <c r="K94" i="4" s="1"/>
  <c r="L94" i="4" s="1"/>
  <c r="M94" i="4"/>
  <c r="N94" i="4"/>
  <c r="T94" i="4"/>
  <c r="J95" i="4"/>
  <c r="K95" i="4" s="1"/>
  <c r="L95" i="4" s="1"/>
  <c r="M95" i="4"/>
  <c r="N95" i="4"/>
  <c r="T95" i="4"/>
  <c r="J96" i="4"/>
  <c r="K96" i="4" s="1"/>
  <c r="L96" i="4" s="1"/>
  <c r="M96" i="4"/>
  <c r="P96" i="4" s="1"/>
  <c r="N96" i="4"/>
  <c r="T96" i="4"/>
  <c r="J97" i="4"/>
  <c r="K97" i="4" s="1"/>
  <c r="L97" i="4" s="1"/>
  <c r="M97" i="4"/>
  <c r="N97" i="4"/>
  <c r="T97" i="4"/>
  <c r="J98" i="4"/>
  <c r="K98" i="4" s="1"/>
  <c r="L98" i="4" s="1"/>
  <c r="M98" i="4"/>
  <c r="N98" i="4"/>
  <c r="T98" i="4"/>
  <c r="J99" i="4"/>
  <c r="K99" i="4" s="1"/>
  <c r="L99" i="4" s="1"/>
  <c r="M99" i="4"/>
  <c r="N99" i="4"/>
  <c r="T99" i="4"/>
  <c r="J100" i="4"/>
  <c r="K100" i="4" s="1"/>
  <c r="L100" i="4" s="1"/>
  <c r="M100" i="4"/>
  <c r="N100" i="4"/>
  <c r="T100" i="4"/>
  <c r="J101" i="4"/>
  <c r="K101" i="4" s="1"/>
  <c r="L101" i="4" s="1"/>
  <c r="M101" i="4"/>
  <c r="N101" i="4"/>
  <c r="T101" i="4"/>
  <c r="J102" i="4"/>
  <c r="Q102" i="4" s="1"/>
  <c r="M102" i="4"/>
  <c r="N102" i="4"/>
  <c r="T102" i="4"/>
  <c r="J103" i="4"/>
  <c r="M103" i="4"/>
  <c r="N103" i="4"/>
  <c r="T103" i="4"/>
  <c r="J104" i="4"/>
  <c r="K104" i="4" s="1"/>
  <c r="L104" i="4" s="1"/>
  <c r="M104" i="4"/>
  <c r="N104" i="4"/>
  <c r="T104" i="4"/>
  <c r="J105" i="4"/>
  <c r="K105" i="4" s="1"/>
  <c r="L105" i="4" s="1"/>
  <c r="M105" i="4"/>
  <c r="N105" i="4"/>
  <c r="T105" i="4"/>
  <c r="J106" i="4"/>
  <c r="K106" i="4" s="1"/>
  <c r="L106" i="4" s="1"/>
  <c r="M106" i="4"/>
  <c r="N106" i="4"/>
  <c r="T106" i="4"/>
  <c r="J107" i="4"/>
  <c r="Q107" i="4" s="1"/>
  <c r="M107" i="4"/>
  <c r="N107" i="4"/>
  <c r="T107" i="4"/>
  <c r="J108" i="4"/>
  <c r="M108" i="4"/>
  <c r="N108" i="4"/>
  <c r="T108" i="4"/>
  <c r="J109" i="4"/>
  <c r="P109" i="4" s="1"/>
  <c r="M109" i="4"/>
  <c r="N109" i="4"/>
  <c r="T109" i="4"/>
  <c r="J110" i="4"/>
  <c r="M110" i="4"/>
  <c r="N110" i="4"/>
  <c r="T110" i="4"/>
  <c r="J111" i="4"/>
  <c r="P111" i="4" s="1"/>
  <c r="M111" i="4"/>
  <c r="N111" i="4"/>
  <c r="T111" i="4"/>
  <c r="J112" i="4"/>
  <c r="O112" i="4" s="1"/>
  <c r="M112" i="4"/>
  <c r="N112" i="4"/>
  <c r="T112" i="4"/>
  <c r="J113" i="4"/>
  <c r="P113" i="4" s="1"/>
  <c r="M113" i="4"/>
  <c r="N113" i="4"/>
  <c r="T113" i="4"/>
  <c r="J114" i="4"/>
  <c r="O114" i="4" s="1"/>
  <c r="M114" i="4"/>
  <c r="N114" i="4"/>
  <c r="T114" i="4"/>
  <c r="J115" i="4"/>
  <c r="O115" i="4" s="1"/>
  <c r="M115" i="4"/>
  <c r="N115" i="4"/>
  <c r="T115" i="4"/>
  <c r="J116" i="4"/>
  <c r="O116" i="4" s="1"/>
  <c r="M116" i="4"/>
  <c r="N116" i="4"/>
  <c r="T116" i="4"/>
  <c r="J117" i="4"/>
  <c r="P117" i="4" s="1"/>
  <c r="M117" i="4"/>
  <c r="N117" i="4"/>
  <c r="T117" i="4"/>
  <c r="J118" i="4"/>
  <c r="O118" i="4" s="1"/>
  <c r="M118" i="4"/>
  <c r="N118" i="4"/>
  <c r="T118" i="4"/>
  <c r="J119" i="4"/>
  <c r="P119" i="4" s="1"/>
  <c r="M119" i="4"/>
  <c r="N119" i="4"/>
  <c r="T119" i="4"/>
  <c r="J120" i="4"/>
  <c r="M120" i="4"/>
  <c r="N120" i="4"/>
  <c r="T120" i="4"/>
  <c r="J121" i="4"/>
  <c r="K121" i="4" s="1"/>
  <c r="L121" i="4" s="1"/>
  <c r="M121" i="4"/>
  <c r="N121" i="4"/>
  <c r="T121" i="4"/>
  <c r="J122" i="4"/>
  <c r="P122" i="4" s="1"/>
  <c r="M122" i="4"/>
  <c r="N122" i="4"/>
  <c r="T122" i="4"/>
  <c r="J123" i="4"/>
  <c r="M123" i="4"/>
  <c r="N123" i="4"/>
  <c r="T123" i="4"/>
  <c r="J124" i="4"/>
  <c r="P124" i="4" s="1"/>
  <c r="M124" i="4"/>
  <c r="N124" i="4"/>
  <c r="T124" i="4"/>
  <c r="J125" i="4"/>
  <c r="Q125" i="4" s="1"/>
  <c r="M125" i="4"/>
  <c r="N125" i="4"/>
  <c r="T125" i="4"/>
  <c r="J126" i="4"/>
  <c r="P126" i="4" s="1"/>
  <c r="M126" i="4"/>
  <c r="N126" i="4"/>
  <c r="T126" i="4"/>
  <c r="J127" i="4"/>
  <c r="K127" i="4" s="1"/>
  <c r="L127" i="4" s="1"/>
  <c r="M127" i="4"/>
  <c r="N127" i="4"/>
  <c r="T127" i="4"/>
  <c r="J128" i="4"/>
  <c r="K128" i="4" s="1"/>
  <c r="M128" i="4"/>
  <c r="N128" i="4"/>
  <c r="T128" i="4"/>
  <c r="J129" i="4"/>
  <c r="M129" i="4"/>
  <c r="N129" i="4"/>
  <c r="T129" i="4"/>
  <c r="J130" i="4"/>
  <c r="P130" i="4" s="1"/>
  <c r="M130" i="4"/>
  <c r="N130" i="4"/>
  <c r="T130" i="4"/>
  <c r="J131" i="4"/>
  <c r="M131" i="4"/>
  <c r="N131" i="4"/>
  <c r="T131" i="4"/>
  <c r="J132" i="4"/>
  <c r="K132" i="4" s="1"/>
  <c r="L132" i="4" s="1"/>
  <c r="M132" i="4"/>
  <c r="N132" i="4"/>
  <c r="T132" i="4"/>
  <c r="J133" i="4"/>
  <c r="Q133" i="4" s="1"/>
  <c r="M133" i="4"/>
  <c r="N133" i="4"/>
  <c r="T133" i="4"/>
  <c r="J134" i="4"/>
  <c r="K134" i="4" s="1"/>
  <c r="L134" i="4" s="1"/>
  <c r="M134" i="4"/>
  <c r="N134" i="4"/>
  <c r="T134" i="4"/>
  <c r="J135" i="4"/>
  <c r="M135" i="4"/>
  <c r="N135" i="4"/>
  <c r="T135" i="4"/>
  <c r="J136" i="4"/>
  <c r="K136" i="4" s="1"/>
  <c r="L136" i="4" s="1"/>
  <c r="M136" i="4"/>
  <c r="N136" i="4"/>
  <c r="T136" i="4"/>
  <c r="J137" i="4"/>
  <c r="M137" i="4"/>
  <c r="N137" i="4"/>
  <c r="T137" i="4"/>
  <c r="J138" i="4"/>
  <c r="K138" i="4" s="1"/>
  <c r="L138" i="4" s="1"/>
  <c r="M138" i="4"/>
  <c r="N138" i="4"/>
  <c r="T138" i="4"/>
  <c r="J139" i="4"/>
  <c r="M139" i="4"/>
  <c r="N139" i="4"/>
  <c r="T139" i="4"/>
  <c r="J140" i="4"/>
  <c r="K140" i="4" s="1"/>
  <c r="L140" i="4" s="1"/>
  <c r="M140" i="4"/>
  <c r="N140" i="4"/>
  <c r="T140" i="4"/>
  <c r="J141" i="4"/>
  <c r="Q141" i="4" s="1"/>
  <c r="M141" i="4"/>
  <c r="N141" i="4"/>
  <c r="T141" i="4"/>
  <c r="J142" i="4"/>
  <c r="K142" i="4" s="1"/>
  <c r="L142" i="4" s="1"/>
  <c r="M142" i="4"/>
  <c r="N142" i="4"/>
  <c r="T142" i="4"/>
  <c r="J143" i="4"/>
  <c r="M143" i="4"/>
  <c r="N143" i="4"/>
  <c r="T143" i="4"/>
  <c r="J144" i="4"/>
  <c r="K144" i="4" s="1"/>
  <c r="L144" i="4" s="1"/>
  <c r="M144" i="4"/>
  <c r="N144" i="4"/>
  <c r="T144" i="4"/>
  <c r="J48" i="4"/>
  <c r="Q48" i="4" s="1"/>
  <c r="M48" i="4"/>
  <c r="N48" i="4"/>
  <c r="T48" i="4"/>
  <c r="J49" i="4"/>
  <c r="K49" i="4" s="1"/>
  <c r="L49" i="4" s="1"/>
  <c r="M49" i="4"/>
  <c r="N49" i="4"/>
  <c r="T49" i="4"/>
  <c r="J50" i="4"/>
  <c r="O50" i="4" s="1"/>
  <c r="M50" i="4"/>
  <c r="N50" i="4"/>
  <c r="T50" i="4"/>
  <c r="J51" i="4"/>
  <c r="K51" i="4" s="1"/>
  <c r="L51" i="4" s="1"/>
  <c r="M51" i="4"/>
  <c r="N51" i="4"/>
  <c r="T51" i="4"/>
  <c r="J52" i="4"/>
  <c r="Q52" i="4" s="1"/>
  <c r="M52" i="4"/>
  <c r="N52" i="4"/>
  <c r="T52" i="4"/>
  <c r="J53" i="4"/>
  <c r="K53" i="4" s="1"/>
  <c r="L53" i="4" s="1"/>
  <c r="M53" i="4"/>
  <c r="N53" i="4"/>
  <c r="T53" i="4"/>
  <c r="J54" i="4"/>
  <c r="M54" i="4"/>
  <c r="N54" i="4"/>
  <c r="T54" i="4"/>
  <c r="J55" i="4"/>
  <c r="K55" i="4" s="1"/>
  <c r="L55" i="4" s="1"/>
  <c r="M55" i="4"/>
  <c r="N55" i="4"/>
  <c r="T55" i="4"/>
  <c r="J56" i="4"/>
  <c r="Q56" i="4" s="1"/>
  <c r="M56" i="4"/>
  <c r="N56" i="4"/>
  <c r="T56" i="4"/>
  <c r="J57" i="4"/>
  <c r="K57" i="4" s="1"/>
  <c r="L57" i="4" s="1"/>
  <c r="M57" i="4"/>
  <c r="N57" i="4"/>
  <c r="T57" i="4"/>
  <c r="J58" i="4"/>
  <c r="O58" i="4" s="1"/>
  <c r="M58" i="4"/>
  <c r="N58" i="4"/>
  <c r="T58" i="4"/>
  <c r="J59" i="4"/>
  <c r="K59" i="4" s="1"/>
  <c r="L59" i="4" s="1"/>
  <c r="M59" i="4"/>
  <c r="N59" i="4"/>
  <c r="T59" i="4"/>
  <c r="J60" i="4"/>
  <c r="Q60" i="4" s="1"/>
  <c r="M60" i="4"/>
  <c r="N60" i="4"/>
  <c r="T60" i="4"/>
  <c r="J61" i="4"/>
  <c r="K61" i="4" s="1"/>
  <c r="L61" i="4" s="1"/>
  <c r="M61" i="4"/>
  <c r="N61" i="4"/>
  <c r="T61" i="4"/>
  <c r="J62" i="4"/>
  <c r="O62" i="4" s="1"/>
  <c r="M62" i="4"/>
  <c r="N62" i="4"/>
  <c r="T62" i="4"/>
  <c r="J63" i="4"/>
  <c r="K63" i="4" s="1"/>
  <c r="L63" i="4" s="1"/>
  <c r="M63" i="4"/>
  <c r="N63" i="4"/>
  <c r="T63" i="4"/>
  <c r="J64" i="4"/>
  <c r="Q64" i="4" s="1"/>
  <c r="M64" i="4"/>
  <c r="N64" i="4"/>
  <c r="T64" i="4"/>
  <c r="J65" i="4"/>
  <c r="K65" i="4" s="1"/>
  <c r="L65" i="4" s="1"/>
  <c r="M65" i="4"/>
  <c r="N65" i="4"/>
  <c r="T65" i="4"/>
  <c r="J66" i="4"/>
  <c r="Q66" i="4" s="1"/>
  <c r="M66" i="4"/>
  <c r="N66" i="4"/>
  <c r="T66" i="4"/>
  <c r="J67" i="4"/>
  <c r="P67" i="4" s="1"/>
  <c r="M67" i="4"/>
  <c r="N67" i="4"/>
  <c r="T67" i="4"/>
  <c r="J68" i="4"/>
  <c r="M68" i="4"/>
  <c r="N68" i="4"/>
  <c r="T68" i="4"/>
  <c r="J69" i="4"/>
  <c r="P69" i="4" s="1"/>
  <c r="M69" i="4"/>
  <c r="N69" i="4"/>
  <c r="T69" i="4"/>
  <c r="J70" i="4"/>
  <c r="M70" i="4"/>
  <c r="N70" i="4"/>
  <c r="T70" i="4"/>
  <c r="J71" i="4"/>
  <c r="M71" i="4"/>
  <c r="N71" i="4"/>
  <c r="T71" i="4"/>
  <c r="J72" i="4"/>
  <c r="M72" i="4"/>
  <c r="N72" i="4"/>
  <c r="T72" i="4"/>
  <c r="J73" i="4"/>
  <c r="P73" i="4" s="1"/>
  <c r="M73" i="4"/>
  <c r="N73" i="4"/>
  <c r="T73" i="4"/>
  <c r="J74" i="4"/>
  <c r="M74" i="4"/>
  <c r="N74" i="4"/>
  <c r="T74" i="4"/>
  <c r="J75" i="4"/>
  <c r="Q75" i="4" s="1"/>
  <c r="M75" i="4"/>
  <c r="N75" i="4"/>
  <c r="T75" i="4"/>
  <c r="J76" i="4"/>
  <c r="M76" i="4"/>
  <c r="N76" i="4"/>
  <c r="T76" i="4"/>
  <c r="J77" i="4"/>
  <c r="Q77" i="4" s="1"/>
  <c r="M77" i="4"/>
  <c r="N77" i="4"/>
  <c r="T77" i="4"/>
  <c r="J78" i="4"/>
  <c r="P78" i="4" s="1"/>
  <c r="M78" i="4"/>
  <c r="N78" i="4"/>
  <c r="T78" i="4"/>
  <c r="J79" i="4"/>
  <c r="K79" i="4" s="1"/>
  <c r="L79" i="4" s="1"/>
  <c r="M79" i="4"/>
  <c r="N79" i="4"/>
  <c r="T79" i="4"/>
  <c r="J80" i="4"/>
  <c r="O80" i="4" s="1"/>
  <c r="M80" i="4"/>
  <c r="N80" i="4"/>
  <c r="T80" i="4"/>
  <c r="J81" i="4"/>
  <c r="Q81" i="4" s="1"/>
  <c r="M81" i="4"/>
  <c r="N81" i="4"/>
  <c r="T81" i="4"/>
  <c r="J82" i="4"/>
  <c r="K82" i="4" s="1"/>
  <c r="L82" i="4" s="1"/>
  <c r="M82" i="4"/>
  <c r="N82" i="4"/>
  <c r="T82" i="4"/>
  <c r="J83" i="4"/>
  <c r="M83" i="4"/>
  <c r="N83" i="4"/>
  <c r="T83" i="4"/>
  <c r="J84" i="4"/>
  <c r="P84" i="4" s="1"/>
  <c r="M84" i="4"/>
  <c r="N84" i="4"/>
  <c r="T84" i="4"/>
  <c r="J85" i="4"/>
  <c r="P85" i="4" s="1"/>
  <c r="M85" i="4"/>
  <c r="N85" i="4"/>
  <c r="T85" i="4"/>
  <c r="J86" i="4"/>
  <c r="M86" i="4"/>
  <c r="N86" i="4"/>
  <c r="T86" i="4"/>
  <c r="J87" i="4"/>
  <c r="O87" i="4" s="1"/>
  <c r="M87" i="4"/>
  <c r="N87" i="4"/>
  <c r="T87" i="4"/>
  <c r="J145" i="4"/>
  <c r="M145" i="4"/>
  <c r="N145" i="4"/>
  <c r="T145" i="4"/>
  <c r="J146" i="4"/>
  <c r="P146" i="4" s="1"/>
  <c r="M146" i="4"/>
  <c r="N146" i="4"/>
  <c r="T146" i="4"/>
  <c r="J147" i="4"/>
  <c r="M147" i="4"/>
  <c r="N147" i="4"/>
  <c r="T147" i="4"/>
  <c r="E3" i="4"/>
  <c r="K9" i="4"/>
  <c r="L9" i="4" s="1"/>
  <c r="M9" i="4"/>
  <c r="N9" i="4"/>
  <c r="T9" i="4"/>
  <c r="J10" i="4"/>
  <c r="K10" i="4" s="1"/>
  <c r="L10" i="4" s="1"/>
  <c r="M10" i="4"/>
  <c r="N10" i="4"/>
  <c r="T10" i="4"/>
  <c r="J11" i="4"/>
  <c r="K11" i="4" s="1"/>
  <c r="L11" i="4" s="1"/>
  <c r="M11" i="4"/>
  <c r="N11" i="4"/>
  <c r="T11" i="4"/>
  <c r="J12" i="4"/>
  <c r="P12" i="4" s="1"/>
  <c r="M12" i="4"/>
  <c r="N12" i="4"/>
  <c r="T12" i="4"/>
  <c r="J13" i="4"/>
  <c r="M13" i="4"/>
  <c r="N13" i="4"/>
  <c r="T13" i="4"/>
  <c r="J14" i="4"/>
  <c r="M14" i="4"/>
  <c r="N14" i="4"/>
  <c r="T14" i="4"/>
  <c r="J15" i="4"/>
  <c r="M15" i="4"/>
  <c r="N15" i="4"/>
  <c r="T15" i="4"/>
  <c r="J16" i="4"/>
  <c r="M16" i="4"/>
  <c r="N16" i="4"/>
  <c r="T16" i="4"/>
  <c r="J17" i="4"/>
  <c r="M17" i="4"/>
  <c r="N17" i="4"/>
  <c r="T17" i="4"/>
  <c r="J18" i="4"/>
  <c r="Q18" i="4" s="1"/>
  <c r="M18" i="4"/>
  <c r="N18" i="4"/>
  <c r="T18" i="4"/>
  <c r="J19" i="4"/>
  <c r="M19" i="4"/>
  <c r="N19" i="4"/>
  <c r="T19" i="4"/>
  <c r="J20" i="4"/>
  <c r="K20" i="4" s="1"/>
  <c r="L20" i="4" s="1"/>
  <c r="M20" i="4"/>
  <c r="N20" i="4"/>
  <c r="T20" i="4"/>
  <c r="J21" i="4"/>
  <c r="P21" i="4" s="1"/>
  <c r="M21" i="4"/>
  <c r="N21" i="4"/>
  <c r="T21" i="4"/>
  <c r="J22" i="4"/>
  <c r="K22" i="4" s="1"/>
  <c r="L22" i="4" s="1"/>
  <c r="M22" i="4"/>
  <c r="N22" i="4"/>
  <c r="T22" i="4"/>
  <c r="J23" i="4"/>
  <c r="P23" i="4" s="1"/>
  <c r="M23" i="4"/>
  <c r="N23" i="4"/>
  <c r="T23" i="4"/>
  <c r="J24" i="4"/>
  <c r="K24" i="4" s="1"/>
  <c r="L24" i="4" s="1"/>
  <c r="M24" i="4"/>
  <c r="N24" i="4"/>
  <c r="T24" i="4"/>
  <c r="J25" i="4"/>
  <c r="O25" i="4" s="1"/>
  <c r="M25" i="4"/>
  <c r="N25" i="4"/>
  <c r="T25" i="4"/>
  <c r="J26" i="4"/>
  <c r="Q26" i="4" s="1"/>
  <c r="M26" i="4"/>
  <c r="N26" i="4"/>
  <c r="T26" i="4"/>
  <c r="J27" i="4"/>
  <c r="P27" i="4" s="1"/>
  <c r="M27" i="4"/>
  <c r="N27" i="4"/>
  <c r="T27" i="4"/>
  <c r="J28" i="4"/>
  <c r="K28" i="4" s="1"/>
  <c r="L28" i="4" s="1"/>
  <c r="M28" i="4"/>
  <c r="N28" i="4"/>
  <c r="T28" i="4"/>
  <c r="J29" i="4"/>
  <c r="K29" i="4" s="1"/>
  <c r="L29" i="4" s="1"/>
  <c r="M29" i="4"/>
  <c r="N29" i="4"/>
  <c r="T29" i="4"/>
  <c r="J30" i="4"/>
  <c r="Q30" i="4" s="1"/>
  <c r="M30" i="4"/>
  <c r="N30" i="4"/>
  <c r="T30" i="4"/>
  <c r="J31" i="4"/>
  <c r="P31" i="4" s="1"/>
  <c r="M31" i="4"/>
  <c r="N31" i="4"/>
  <c r="T31" i="4"/>
  <c r="J32" i="4"/>
  <c r="K32" i="4" s="1"/>
  <c r="L32" i="4" s="1"/>
  <c r="M32" i="4"/>
  <c r="N32" i="4"/>
  <c r="T32" i="4"/>
  <c r="J33" i="4"/>
  <c r="P33" i="4" s="1"/>
  <c r="M33" i="4"/>
  <c r="N33" i="4"/>
  <c r="T33" i="4"/>
  <c r="J34" i="4"/>
  <c r="Q34" i="4" s="1"/>
  <c r="M34" i="4"/>
  <c r="N34" i="4"/>
  <c r="T34" i="4"/>
  <c r="J35" i="4"/>
  <c r="M35" i="4"/>
  <c r="N35" i="4"/>
  <c r="T35" i="4"/>
  <c r="J36" i="4"/>
  <c r="K36" i="4" s="1"/>
  <c r="L36" i="4" s="1"/>
  <c r="M36" i="4"/>
  <c r="N36" i="4"/>
  <c r="T36" i="4"/>
  <c r="J37" i="4"/>
  <c r="P37" i="4" s="1"/>
  <c r="M37" i="4"/>
  <c r="N37" i="4"/>
  <c r="T37" i="4"/>
  <c r="J38" i="4"/>
  <c r="Q38" i="4" s="1"/>
  <c r="M38" i="4"/>
  <c r="N38" i="4"/>
  <c r="T38" i="4"/>
  <c r="J39" i="4"/>
  <c r="O39" i="4" s="1"/>
  <c r="M39" i="4"/>
  <c r="N39" i="4"/>
  <c r="T39" i="4"/>
  <c r="J40" i="4"/>
  <c r="K40" i="4" s="1"/>
  <c r="L40" i="4" s="1"/>
  <c r="M40" i="4"/>
  <c r="N40" i="4"/>
  <c r="T40" i="4"/>
  <c r="J41" i="4"/>
  <c r="O41" i="4" s="1"/>
  <c r="M41" i="4"/>
  <c r="N41" i="4"/>
  <c r="T41" i="4"/>
  <c r="J42" i="4"/>
  <c r="M42" i="4"/>
  <c r="N42" i="4"/>
  <c r="T42" i="4"/>
  <c r="J43" i="4"/>
  <c r="M43" i="4"/>
  <c r="N43" i="4"/>
  <c r="T43" i="4"/>
  <c r="J44" i="4"/>
  <c r="M44" i="4"/>
  <c r="N44" i="4"/>
  <c r="T44" i="4"/>
  <c r="J45" i="4"/>
  <c r="P45" i="4" s="1"/>
  <c r="M45" i="4"/>
  <c r="N45" i="4"/>
  <c r="T45" i="4"/>
  <c r="J46" i="4"/>
  <c r="M46" i="4"/>
  <c r="N46" i="4"/>
  <c r="T46" i="4"/>
  <c r="J47" i="4"/>
  <c r="Q47" i="4" s="1"/>
  <c r="M47" i="4"/>
  <c r="N47" i="4"/>
  <c r="T47" i="4"/>
  <c r="J148" i="4"/>
  <c r="M148" i="4"/>
  <c r="N148" i="4"/>
  <c r="T148" i="4"/>
  <c r="J149" i="4"/>
  <c r="P149" i="4" s="1"/>
  <c r="M149" i="4"/>
  <c r="N149" i="4"/>
  <c r="T149" i="4"/>
  <c r="J150" i="4"/>
  <c r="O150" i="4" s="1"/>
  <c r="M150" i="4"/>
  <c r="N150" i="4"/>
  <c r="T150" i="4"/>
  <c r="E7" i="1"/>
  <c r="I7" i="1"/>
  <c r="E8" i="1"/>
  <c r="I8" i="1"/>
  <c r="E9" i="1"/>
  <c r="I9" i="1"/>
  <c r="E10" i="1"/>
  <c r="I10" i="1"/>
  <c r="E11" i="1"/>
  <c r="I11" i="1"/>
  <c r="E12" i="1"/>
  <c r="I12" i="1"/>
  <c r="E13" i="1"/>
  <c r="I13" i="1"/>
  <c r="E14" i="1"/>
  <c r="I14" i="1"/>
  <c r="E15" i="1"/>
  <c r="I15" i="1"/>
  <c r="E16" i="1"/>
  <c r="I16" i="1"/>
  <c r="E17" i="1"/>
  <c r="I17" i="1"/>
  <c r="F2" i="3"/>
  <c r="K45" i="4"/>
  <c r="L45" i="4" s="1"/>
  <c r="K33" i="4"/>
  <c r="L33" i="4" s="1"/>
  <c r="O33" i="4"/>
  <c r="Q33" i="4"/>
  <c r="Q129" i="4"/>
  <c r="Q128" i="4"/>
  <c r="K126" i="4"/>
  <c r="L126" i="4" s="1"/>
  <c r="K124" i="4"/>
  <c r="L124" i="4" s="1"/>
  <c r="O124" i="4"/>
  <c r="Q124" i="4"/>
  <c r="K123" i="4"/>
  <c r="L123" i="4" s="1"/>
  <c r="K122" i="4"/>
  <c r="L122" i="4" s="1"/>
  <c r="O122" i="4"/>
  <c r="Q122" i="4"/>
  <c r="O120" i="4"/>
  <c r="K119" i="4"/>
  <c r="L119" i="4" s="1"/>
  <c r="O119" i="4"/>
  <c r="O117" i="4"/>
  <c r="Q117" i="4"/>
  <c r="Q113" i="4"/>
  <c r="O111" i="4"/>
  <c r="O110" i="4"/>
  <c r="K109" i="4"/>
  <c r="L109" i="4" s="1"/>
  <c r="O109" i="4"/>
  <c r="Q109" i="4"/>
  <c r="O108" i="4"/>
  <c r="Q144" i="4"/>
  <c r="Q142" i="4"/>
  <c r="Q138" i="4"/>
  <c r="O138" i="4"/>
  <c r="Q137" i="4"/>
  <c r="Q134" i="4"/>
  <c r="O134" i="4"/>
  <c r="Q106" i="4"/>
  <c r="O106" i="4"/>
  <c r="O102" i="4"/>
  <c r="Q101" i="4"/>
  <c r="O101" i="4"/>
  <c r="O100" i="4"/>
  <c r="Q98" i="4"/>
  <c r="O98" i="4"/>
  <c r="O97" i="4"/>
  <c r="Q96" i="4"/>
  <c r="O96" i="4"/>
  <c r="Q94" i="4"/>
  <c r="O94" i="4"/>
  <c r="Q93" i="4"/>
  <c r="O93" i="4"/>
  <c r="Q92" i="4"/>
  <c r="O92" i="4"/>
  <c r="K84" i="4"/>
  <c r="L84" i="4" s="1"/>
  <c r="O84" i="4"/>
  <c r="Q84" i="4"/>
  <c r="K83" i="4"/>
  <c r="L83" i="4" s="1"/>
  <c r="Q73" i="4"/>
  <c r="Q71" i="4"/>
  <c r="K67" i="4"/>
  <c r="L67" i="4" s="1"/>
  <c r="O67" i="4"/>
  <c r="Q61" i="4"/>
  <c r="O61" i="4"/>
  <c r="O59" i="4"/>
  <c r="O56" i="4"/>
  <c r="O54" i="4"/>
  <c r="Q49" i="4"/>
  <c r="O49" i="4"/>
  <c r="O48" i="4"/>
  <c r="O53" i="4" l="1"/>
  <c r="O73" i="4"/>
  <c r="Q53" i="4"/>
  <c r="K73" i="4"/>
  <c r="L73" i="4" s="1"/>
  <c r="Q132" i="4"/>
  <c r="P142" i="4"/>
  <c r="O85" i="4"/>
  <c r="Q67" i="4"/>
  <c r="Q146" i="4"/>
  <c r="O142" i="4"/>
  <c r="K117" i="4"/>
  <c r="L117" i="4" s="1"/>
  <c r="P53" i="4"/>
  <c r="R53" i="4" s="1"/>
  <c r="S53" i="4" s="1"/>
  <c r="H53" i="4" s="1"/>
  <c r="P93" i="4"/>
  <c r="K41" i="4"/>
  <c r="L41" i="4" s="1"/>
  <c r="O75" i="4"/>
  <c r="Q63" i="4"/>
  <c r="K75" i="4"/>
  <c r="L75" i="4" s="1"/>
  <c r="O104" i="4"/>
  <c r="Q104" i="4"/>
  <c r="O22" i="4"/>
  <c r="O29" i="4"/>
  <c r="Q140" i="4"/>
  <c r="O65" i="4"/>
  <c r="Q65" i="4"/>
  <c r="O51" i="4"/>
  <c r="Q51" i="4"/>
  <c r="Q87" i="4"/>
  <c r="P134" i="4"/>
  <c r="P106" i="4"/>
  <c r="Q23" i="4"/>
  <c r="O149" i="4"/>
  <c r="K80" i="4"/>
  <c r="L80" i="4" s="1"/>
  <c r="Q149" i="4"/>
  <c r="O140" i="4"/>
  <c r="K25" i="4"/>
  <c r="L25" i="4" s="1"/>
  <c r="P80" i="4"/>
  <c r="Q105" i="4"/>
  <c r="P150" i="4"/>
  <c r="O57" i="4"/>
  <c r="Q57" i="4"/>
  <c r="Q126" i="4"/>
  <c r="O105" i="4"/>
  <c r="O132" i="4"/>
  <c r="Q119" i="4"/>
  <c r="O126" i="4"/>
  <c r="O23" i="4"/>
  <c r="R23" i="4" s="1"/>
  <c r="O113" i="4"/>
  <c r="R113" i="4" s="1"/>
  <c r="K113" i="4"/>
  <c r="L113" i="4" s="1"/>
  <c r="Q69" i="4"/>
  <c r="Q130" i="4"/>
  <c r="K23" i="4"/>
  <c r="L23" i="4" s="1"/>
  <c r="K149" i="4"/>
  <c r="L149" i="4" s="1"/>
  <c r="O64" i="4"/>
  <c r="O69" i="4"/>
  <c r="O89" i="4"/>
  <c r="K150" i="4"/>
  <c r="L150" i="4" s="1"/>
  <c r="P101" i="4"/>
  <c r="P98" i="4"/>
  <c r="R98" i="4" s="1"/>
  <c r="S98" i="4" s="1"/>
  <c r="H98" i="4" s="1"/>
  <c r="Q121" i="4"/>
  <c r="O130" i="4"/>
  <c r="K69" i="4"/>
  <c r="L69" i="4" s="1"/>
  <c r="Q89" i="4"/>
  <c r="O121" i="4"/>
  <c r="K130" i="4"/>
  <c r="L130" i="4" s="1"/>
  <c r="Q150" i="4"/>
  <c r="R150" i="4" s="1"/>
  <c r="P121" i="4"/>
  <c r="Q80" i="4"/>
  <c r="O20" i="4"/>
  <c r="P20" i="4"/>
  <c r="P61" i="4"/>
  <c r="P92" i="4"/>
  <c r="K85" i="4"/>
  <c r="L85" i="4" s="1"/>
  <c r="Q85" i="4"/>
  <c r="Q20" i="4"/>
  <c r="P89" i="4"/>
  <c r="P25" i="4"/>
  <c r="Q22" i="4"/>
  <c r="Q25" i="4"/>
  <c r="P22" i="4"/>
  <c r="Q11" i="4"/>
  <c r="O12" i="4"/>
  <c r="O52" i="4"/>
  <c r="K78" i="4"/>
  <c r="L78" i="4" s="1"/>
  <c r="Q88" i="4"/>
  <c r="Q90" i="4"/>
  <c r="Q111" i="4"/>
  <c r="R111" i="4" s="1"/>
  <c r="Q21" i="4"/>
  <c r="K31" i="4"/>
  <c r="L31" i="4" s="1"/>
  <c r="K39" i="4"/>
  <c r="L39" i="4" s="1"/>
  <c r="O47" i="4"/>
  <c r="O43" i="4"/>
  <c r="P104" i="4"/>
  <c r="R104" i="4" s="1"/>
  <c r="S104" i="4" s="1"/>
  <c r="H104" i="4" s="1"/>
  <c r="K102" i="4"/>
  <c r="L102" i="4" s="1"/>
  <c r="P97" i="4"/>
  <c r="P94" i="4"/>
  <c r="R94" i="4" s="1"/>
  <c r="S94" i="4" s="1"/>
  <c r="H94" i="4" s="1"/>
  <c r="K88" i="4"/>
  <c r="L88" i="4" s="1"/>
  <c r="Q78" i="4"/>
  <c r="Q97" i="4"/>
  <c r="Q100" i="4"/>
  <c r="K111" i="4"/>
  <c r="L111" i="4" s="1"/>
  <c r="O27" i="4"/>
  <c r="Q31" i="4"/>
  <c r="P100" i="4"/>
  <c r="P90" i="4"/>
  <c r="Q59" i="4"/>
  <c r="O78" i="4"/>
  <c r="O90" i="4"/>
  <c r="O31" i="4"/>
  <c r="R31" i="4" s="1"/>
  <c r="O35" i="4"/>
  <c r="P105" i="4"/>
  <c r="P102" i="4"/>
  <c r="R102" i="4" s="1"/>
  <c r="P88" i="4"/>
  <c r="O37" i="4"/>
  <c r="P47" i="4"/>
  <c r="P43" i="4"/>
  <c r="P41" i="4"/>
  <c r="P29" i="4"/>
  <c r="P18" i="4"/>
  <c r="Q14" i="4"/>
  <c r="K37" i="4"/>
  <c r="L37" i="4" s="1"/>
  <c r="Q41" i="4"/>
  <c r="O42" i="4"/>
  <c r="P39" i="4"/>
  <c r="P35" i="4"/>
  <c r="Q82" i="4"/>
  <c r="P75" i="4"/>
  <c r="P71" i="4"/>
  <c r="O103" i="4"/>
  <c r="P99" i="4"/>
  <c r="P95" i="4"/>
  <c r="O55" i="4"/>
  <c r="O71" i="4"/>
  <c r="Q115" i="4"/>
  <c r="O128" i="4"/>
  <c r="Q55" i="4"/>
  <c r="O60" i="4"/>
  <c r="K71" i="4"/>
  <c r="L71" i="4" s="1"/>
  <c r="K87" i="4"/>
  <c r="L87" i="4" s="1"/>
  <c r="O91" i="4"/>
  <c r="O95" i="4"/>
  <c r="O99" i="4"/>
  <c r="L128" i="4"/>
  <c r="Q136" i="4"/>
  <c r="O107" i="4"/>
  <c r="O63" i="4"/>
  <c r="O82" i="4"/>
  <c r="Q91" i="4"/>
  <c r="Q95" i="4"/>
  <c r="Q99" i="4"/>
  <c r="Q103" i="4"/>
  <c r="O144" i="4"/>
  <c r="K107" i="4"/>
  <c r="L107" i="4" s="1"/>
  <c r="K115" i="4"/>
  <c r="L115" i="4" s="1"/>
  <c r="O21" i="4"/>
  <c r="Q27" i="4"/>
  <c r="Q29" i="4"/>
  <c r="Q35" i="4"/>
  <c r="Q37" i="4"/>
  <c r="Q39" i="4"/>
  <c r="Q43" i="4"/>
  <c r="O45" i="4"/>
  <c r="K47" i="4"/>
  <c r="L47" i="4" s="1"/>
  <c r="K21" i="4"/>
  <c r="L21" i="4" s="1"/>
  <c r="P59" i="4"/>
  <c r="P51" i="4"/>
  <c r="P140" i="4"/>
  <c r="R140" i="4" s="1"/>
  <c r="S140" i="4" s="1"/>
  <c r="P132" i="4"/>
  <c r="R132" i="4" s="1"/>
  <c r="S132" i="4" s="1"/>
  <c r="K103" i="4"/>
  <c r="L103" i="4" s="1"/>
  <c r="K91" i="4"/>
  <c r="L91" i="4" s="1"/>
  <c r="P103" i="4"/>
  <c r="O136" i="4"/>
  <c r="K27" i="4"/>
  <c r="L27" i="4" s="1"/>
  <c r="K35" i="4"/>
  <c r="L35" i="4" s="1"/>
  <c r="K43" i="4"/>
  <c r="L43" i="4" s="1"/>
  <c r="P87" i="4"/>
  <c r="R87" i="4" s="1"/>
  <c r="P82" i="4"/>
  <c r="P63" i="4"/>
  <c r="P55" i="4"/>
  <c r="P144" i="4"/>
  <c r="P136" i="4"/>
  <c r="P128" i="4"/>
  <c r="P115" i="4"/>
  <c r="P107" i="4"/>
  <c r="Q45" i="4"/>
  <c r="P65" i="4"/>
  <c r="P57" i="4"/>
  <c r="P49" i="4"/>
  <c r="R49" i="4" s="1"/>
  <c r="S49" i="4" s="1"/>
  <c r="H49" i="4" s="1"/>
  <c r="P138" i="4"/>
  <c r="R138" i="4" s="1"/>
  <c r="S138" i="4" s="1"/>
  <c r="P10" i="4"/>
  <c r="O10" i="4"/>
  <c r="P11" i="4"/>
  <c r="P16" i="4"/>
  <c r="Q10" i="4"/>
  <c r="R84" i="4"/>
  <c r="S84" i="4" s="1"/>
  <c r="H84" i="4" s="1"/>
  <c r="Q16" i="4"/>
  <c r="O11" i="4"/>
  <c r="P14" i="4"/>
  <c r="R106" i="4"/>
  <c r="S106" i="4" s="1"/>
  <c r="H106" i="4" s="1"/>
  <c r="R75" i="4"/>
  <c r="S75" i="4" s="1"/>
  <c r="H75" i="4" s="1"/>
  <c r="Q9" i="4"/>
  <c r="P9" i="4"/>
  <c r="O9" i="4"/>
  <c r="R126" i="4"/>
  <c r="S126" i="4" s="1"/>
  <c r="P148" i="4"/>
  <c r="K148" i="4"/>
  <c r="L148" i="4" s="1"/>
  <c r="Q148" i="4"/>
  <c r="P44" i="4"/>
  <c r="K44" i="4"/>
  <c r="L44" i="4" s="1"/>
  <c r="Q44" i="4"/>
  <c r="P42" i="4"/>
  <c r="Q42" i="4"/>
  <c r="P38" i="4"/>
  <c r="O38" i="4"/>
  <c r="P36" i="4"/>
  <c r="O36" i="4"/>
  <c r="P34" i="4"/>
  <c r="O34" i="4"/>
  <c r="P32" i="4"/>
  <c r="O32" i="4"/>
  <c r="P26" i="4"/>
  <c r="O26" i="4"/>
  <c r="P24" i="4"/>
  <c r="O24" i="4"/>
  <c r="K15" i="4"/>
  <c r="L15" i="4" s="1"/>
  <c r="O15" i="4"/>
  <c r="K147" i="4"/>
  <c r="L147" i="4" s="1"/>
  <c r="Q147" i="4"/>
  <c r="K145" i="4"/>
  <c r="L145" i="4" s="1"/>
  <c r="O145" i="4"/>
  <c r="P86" i="4"/>
  <c r="K86" i="4"/>
  <c r="L86" i="4" s="1"/>
  <c r="Q86" i="4"/>
  <c r="P83" i="4"/>
  <c r="O83" i="4"/>
  <c r="P79" i="4"/>
  <c r="O79" i="4"/>
  <c r="P76" i="4"/>
  <c r="K76" i="4"/>
  <c r="L76" i="4" s="1"/>
  <c r="Q76" i="4"/>
  <c r="P74" i="4"/>
  <c r="K74" i="4"/>
  <c r="L74" i="4" s="1"/>
  <c r="Q74" i="4"/>
  <c r="P72" i="4"/>
  <c r="K72" i="4"/>
  <c r="L72" i="4" s="1"/>
  <c r="Q72" i="4"/>
  <c r="K50" i="4"/>
  <c r="L50" i="4" s="1"/>
  <c r="P50" i="4"/>
  <c r="K139" i="4"/>
  <c r="L139" i="4" s="1"/>
  <c r="P139" i="4"/>
  <c r="O139" i="4"/>
  <c r="K135" i="4"/>
  <c r="L135" i="4" s="1"/>
  <c r="P135" i="4"/>
  <c r="O135" i="4"/>
  <c r="P46" i="4"/>
  <c r="K46" i="4"/>
  <c r="L46" i="4" s="1"/>
  <c r="Q46" i="4"/>
  <c r="P40" i="4"/>
  <c r="O40" i="4"/>
  <c r="P30" i="4"/>
  <c r="O30" i="4"/>
  <c r="P28" i="4"/>
  <c r="O28" i="4"/>
  <c r="K19" i="4"/>
  <c r="L19" i="4" s="1"/>
  <c r="P19" i="4"/>
  <c r="O19" i="4"/>
  <c r="K17" i="4"/>
  <c r="L17" i="4" s="1"/>
  <c r="O17" i="4"/>
  <c r="K13" i="4"/>
  <c r="L13" i="4" s="1"/>
  <c r="O13" i="4"/>
  <c r="P81" i="4"/>
  <c r="O81" i="4"/>
  <c r="P77" i="4"/>
  <c r="O77" i="4"/>
  <c r="P70" i="4"/>
  <c r="K70" i="4"/>
  <c r="L70" i="4" s="1"/>
  <c r="Q70" i="4"/>
  <c r="P68" i="4"/>
  <c r="K68" i="4"/>
  <c r="L68" i="4" s="1"/>
  <c r="Q68" i="4"/>
  <c r="P66" i="4"/>
  <c r="K66" i="4"/>
  <c r="L66" i="4" s="1"/>
  <c r="K62" i="4"/>
  <c r="L62" i="4" s="1"/>
  <c r="P62" i="4"/>
  <c r="K58" i="4"/>
  <c r="L58" i="4" s="1"/>
  <c r="P58" i="4"/>
  <c r="K54" i="4"/>
  <c r="L54" i="4" s="1"/>
  <c r="P54" i="4"/>
  <c r="K143" i="4"/>
  <c r="L143" i="4" s="1"/>
  <c r="P143" i="4"/>
  <c r="O143" i="4"/>
  <c r="K131" i="4"/>
  <c r="L131" i="4" s="1"/>
  <c r="P131" i="4"/>
  <c r="O131" i="4"/>
  <c r="P129" i="4"/>
  <c r="O129" i="4"/>
  <c r="P127" i="4"/>
  <c r="O127" i="4"/>
  <c r="P125" i="4"/>
  <c r="O125" i="4"/>
  <c r="P123" i="4"/>
  <c r="O123" i="4"/>
  <c r="P120" i="4"/>
  <c r="K120" i="4"/>
  <c r="L120" i="4" s="1"/>
  <c r="Q120" i="4"/>
  <c r="P118" i="4"/>
  <c r="K118" i="4"/>
  <c r="L118" i="4" s="1"/>
  <c r="Q118" i="4"/>
  <c r="P116" i="4"/>
  <c r="K116" i="4"/>
  <c r="L116" i="4" s="1"/>
  <c r="Q116" i="4"/>
  <c r="P114" i="4"/>
  <c r="K114" i="4"/>
  <c r="L114" i="4" s="1"/>
  <c r="Q114" i="4"/>
  <c r="P112" i="4"/>
  <c r="K112" i="4"/>
  <c r="L112" i="4" s="1"/>
  <c r="Q112" i="4"/>
  <c r="P110" i="4"/>
  <c r="K110" i="4"/>
  <c r="L110" i="4" s="1"/>
  <c r="Q110" i="4"/>
  <c r="P108" i="4"/>
  <c r="K108" i="4"/>
  <c r="L108" i="4" s="1"/>
  <c r="Q108" i="4"/>
  <c r="Q50" i="4"/>
  <c r="Q54" i="4"/>
  <c r="Q58" i="4"/>
  <c r="Q62" i="4"/>
  <c r="O66" i="4"/>
  <c r="O68" i="4"/>
  <c r="O70" i="4"/>
  <c r="O72" i="4"/>
  <c r="O74" i="4"/>
  <c r="O76" i="4"/>
  <c r="K77" i="4"/>
  <c r="L77" i="4" s="1"/>
  <c r="Q79" i="4"/>
  <c r="K81" i="4"/>
  <c r="L81" i="4" s="1"/>
  <c r="Q83" i="4"/>
  <c r="O86" i="4"/>
  <c r="Q145" i="4"/>
  <c r="O147" i="4"/>
  <c r="Q131" i="4"/>
  <c r="Q135" i="4"/>
  <c r="Q139" i="4"/>
  <c r="Q143" i="4"/>
  <c r="Q123" i="4"/>
  <c r="K125" i="4"/>
  <c r="L125" i="4" s="1"/>
  <c r="Q127" i="4"/>
  <c r="K129" i="4"/>
  <c r="L129" i="4" s="1"/>
  <c r="Q13" i="4"/>
  <c r="Q15" i="4"/>
  <c r="Q17" i="4"/>
  <c r="Q19" i="4"/>
  <c r="Q24" i="4"/>
  <c r="K26" i="4"/>
  <c r="L26" i="4" s="1"/>
  <c r="Q28" i="4"/>
  <c r="K30" i="4"/>
  <c r="L30" i="4" s="1"/>
  <c r="Q32" i="4"/>
  <c r="K34" i="4"/>
  <c r="L34" i="4" s="1"/>
  <c r="Q36" i="4"/>
  <c r="K38" i="4"/>
  <c r="L38" i="4" s="1"/>
  <c r="Q40" i="4"/>
  <c r="K42" i="4"/>
  <c r="L42" i="4" s="1"/>
  <c r="O44" i="4"/>
  <c r="O46" i="4"/>
  <c r="O148" i="4"/>
  <c r="K18" i="4"/>
  <c r="L18" i="4" s="1"/>
  <c r="O18" i="4"/>
  <c r="P17" i="4"/>
  <c r="K16" i="4"/>
  <c r="L16" i="4" s="1"/>
  <c r="O16" i="4"/>
  <c r="P15" i="4"/>
  <c r="K14" i="4"/>
  <c r="L14" i="4" s="1"/>
  <c r="O14" i="4"/>
  <c r="P13" i="4"/>
  <c r="K12" i="4"/>
  <c r="L12" i="4" s="1"/>
  <c r="Q12" i="4"/>
  <c r="P147" i="4"/>
  <c r="K146" i="4"/>
  <c r="L146" i="4" s="1"/>
  <c r="O146" i="4"/>
  <c r="R146" i="4" s="1"/>
  <c r="P145" i="4"/>
  <c r="K64" i="4"/>
  <c r="L64" i="4" s="1"/>
  <c r="P64" i="4"/>
  <c r="K60" i="4"/>
  <c r="L60" i="4" s="1"/>
  <c r="P60" i="4"/>
  <c r="K56" i="4"/>
  <c r="L56" i="4" s="1"/>
  <c r="P56" i="4"/>
  <c r="R56" i="4" s="1"/>
  <c r="K52" i="4"/>
  <c r="L52" i="4" s="1"/>
  <c r="P52" i="4"/>
  <c r="K48" i="4"/>
  <c r="L48" i="4" s="1"/>
  <c r="P48" i="4"/>
  <c r="R48" i="4" s="1"/>
  <c r="K141" i="4"/>
  <c r="L141" i="4" s="1"/>
  <c r="P141" i="4"/>
  <c r="O141" i="4"/>
  <c r="K137" i="4"/>
  <c r="L137" i="4" s="1"/>
  <c r="P137" i="4"/>
  <c r="O137" i="4"/>
  <c r="K133" i="4"/>
  <c r="L133" i="4" s="1"/>
  <c r="P133" i="4"/>
  <c r="O133" i="4"/>
  <c r="R96" i="4"/>
  <c r="S96" i="4" s="1"/>
  <c r="H96" i="4" s="1"/>
  <c r="R134" i="4"/>
  <c r="S134" i="4" s="1"/>
  <c r="R142" i="4"/>
  <c r="S142" i="4" s="1"/>
  <c r="R33" i="4"/>
  <c r="S33" i="4" s="1"/>
  <c r="H33" i="4" s="1"/>
  <c r="R149" i="4"/>
  <c r="R92" i="4"/>
  <c r="S92" i="4" s="1"/>
  <c r="H92" i="4" s="1"/>
  <c r="R93" i="4"/>
  <c r="S93" i="4" s="1"/>
  <c r="H93" i="4" s="1"/>
  <c r="R101" i="4"/>
  <c r="S101" i="4" s="1"/>
  <c r="H101" i="4" s="1"/>
  <c r="R119" i="4"/>
  <c r="S119" i="4" s="1"/>
  <c r="R122" i="4"/>
  <c r="S122" i="4" s="1"/>
  <c r="R124" i="4"/>
  <c r="S124" i="4" s="1"/>
  <c r="R67" i="4"/>
  <c r="S67" i="4" s="1"/>
  <c r="H67" i="4" s="1"/>
  <c r="R73" i="4"/>
  <c r="S73" i="4" s="1"/>
  <c r="H73" i="4" s="1"/>
  <c r="R109" i="4"/>
  <c r="S109" i="4" s="1"/>
  <c r="H109" i="4" s="1"/>
  <c r="R117" i="4"/>
  <c r="S117" i="4" s="1"/>
  <c r="R61" i="4"/>
  <c r="S61" i="4" s="1"/>
  <c r="H61" i="4" s="1"/>
  <c r="I18" i="1"/>
  <c r="E18" i="1"/>
  <c r="R85" i="4" l="1"/>
  <c r="R51" i="4"/>
  <c r="S51" i="4" s="1"/>
  <c r="H51" i="4" s="1"/>
  <c r="R65" i="4"/>
  <c r="S65" i="4" s="1"/>
  <c r="H65" i="4" s="1"/>
  <c r="R105" i="4"/>
  <c r="S105" i="4" s="1"/>
  <c r="H105" i="4" s="1"/>
  <c r="R89" i="4"/>
  <c r="S89" i="4" s="1"/>
  <c r="H89" i="4" s="1"/>
  <c r="R129" i="4"/>
  <c r="R80" i="4"/>
  <c r="S80" i="4" s="1"/>
  <c r="H80" i="4" s="1"/>
  <c r="R57" i="4"/>
  <c r="S57" i="4" s="1"/>
  <c r="H57" i="4" s="1"/>
  <c r="R47" i="4"/>
  <c r="S47" i="4" s="1"/>
  <c r="H47" i="4" s="1"/>
  <c r="R121" i="4"/>
  <c r="S121" i="4" s="1"/>
  <c r="R97" i="4"/>
  <c r="S97" i="4" s="1"/>
  <c r="H97" i="4" s="1"/>
  <c r="R25" i="4"/>
  <c r="S25" i="4" s="1"/>
  <c r="H25" i="4" s="1"/>
  <c r="R18" i="4"/>
  <c r="S18" i="4" s="1"/>
  <c r="H18" i="4" s="1"/>
  <c r="S31" i="4"/>
  <c r="H31" i="4" s="1"/>
  <c r="R128" i="4"/>
  <c r="S128" i="4" s="1"/>
  <c r="R115" i="4"/>
  <c r="S115" i="4" s="1"/>
  <c r="R78" i="4"/>
  <c r="S78" i="4" s="1"/>
  <c r="H78" i="4" s="1"/>
  <c r="S85" i="4"/>
  <c r="H85" i="4" s="1"/>
  <c r="R69" i="4"/>
  <c r="S69" i="4" s="1"/>
  <c r="H69" i="4" s="1"/>
  <c r="R52" i="4"/>
  <c r="S52" i="4" s="1"/>
  <c r="H52" i="4" s="1"/>
  <c r="R58" i="4"/>
  <c r="S58" i="4" s="1"/>
  <c r="H58" i="4" s="1"/>
  <c r="R130" i="4"/>
  <c r="S130" i="4" s="1"/>
  <c r="R37" i="4"/>
  <c r="S37" i="4" s="1"/>
  <c r="H37" i="4" s="1"/>
  <c r="S150" i="4"/>
  <c r="S113" i="4"/>
  <c r="H113" i="4" s="1"/>
  <c r="R63" i="4"/>
  <c r="S63" i="4" s="1"/>
  <c r="H63" i="4" s="1"/>
  <c r="R99" i="4"/>
  <c r="S99" i="4" s="1"/>
  <c r="H99" i="4" s="1"/>
  <c r="R22" i="4"/>
  <c r="S22" i="4" s="1"/>
  <c r="H22" i="4" s="1"/>
  <c r="S23" i="4"/>
  <c r="H23" i="4" s="1"/>
  <c r="R103" i="4"/>
  <c r="S103" i="4" s="1"/>
  <c r="H103" i="4" s="1"/>
  <c r="R45" i="4"/>
  <c r="S45" i="4" s="1"/>
  <c r="H45" i="4" s="1"/>
  <c r="R59" i="4"/>
  <c r="S59" i="4" s="1"/>
  <c r="H59" i="4" s="1"/>
  <c r="R95" i="4"/>
  <c r="S95" i="4" s="1"/>
  <c r="H95" i="4" s="1"/>
  <c r="R41" i="4"/>
  <c r="S41" i="4" s="1"/>
  <c r="H41" i="4" s="1"/>
  <c r="R20" i="4"/>
  <c r="S20" i="4" s="1"/>
  <c r="H20" i="4" s="1"/>
  <c r="R29" i="4"/>
  <c r="S29" i="4" s="1"/>
  <c r="H29" i="4" s="1"/>
  <c r="S111" i="4"/>
  <c r="H111" i="4" s="1"/>
  <c r="R27" i="4"/>
  <c r="S27" i="4" s="1"/>
  <c r="H27" i="4" s="1"/>
  <c r="R90" i="4"/>
  <c r="S90" i="4" s="1"/>
  <c r="H90" i="4" s="1"/>
  <c r="S149" i="4"/>
  <c r="R64" i="4"/>
  <c r="S64" i="4" s="1"/>
  <c r="H64" i="4" s="1"/>
  <c r="R35" i="4"/>
  <c r="S35" i="4" s="1"/>
  <c r="H35" i="4" s="1"/>
  <c r="R82" i="4"/>
  <c r="S82" i="4" s="1"/>
  <c r="H82" i="4" s="1"/>
  <c r="R88" i="4"/>
  <c r="S88" i="4" s="1"/>
  <c r="H88" i="4" s="1"/>
  <c r="S87" i="4"/>
  <c r="H87" i="4" s="1"/>
  <c r="R39" i="4"/>
  <c r="S39" i="4" s="1"/>
  <c r="H39" i="4" s="1"/>
  <c r="S102" i="4"/>
  <c r="H102" i="4" s="1"/>
  <c r="R100" i="4"/>
  <c r="S100" i="4" s="1"/>
  <c r="H100" i="4" s="1"/>
  <c r="R21" i="4"/>
  <c r="S21" i="4" s="1"/>
  <c r="H21" i="4" s="1"/>
  <c r="R12" i="4"/>
  <c r="S12" i="4" s="1"/>
  <c r="H12" i="4" s="1"/>
  <c r="R136" i="4"/>
  <c r="S136" i="4" s="1"/>
  <c r="R144" i="4"/>
  <c r="S144" i="4" s="1"/>
  <c r="R43" i="4"/>
  <c r="S43" i="4" s="1"/>
  <c r="H43" i="4" s="1"/>
  <c r="R71" i="4"/>
  <c r="S71" i="4" s="1"/>
  <c r="H71" i="4" s="1"/>
  <c r="R60" i="4"/>
  <c r="S60" i="4" s="1"/>
  <c r="H60" i="4" s="1"/>
  <c r="R107" i="4"/>
  <c r="S107" i="4" s="1"/>
  <c r="H107" i="4" s="1"/>
  <c r="R91" i="4"/>
  <c r="S91" i="4" s="1"/>
  <c r="H91" i="4" s="1"/>
  <c r="R55" i="4"/>
  <c r="S55" i="4" s="1"/>
  <c r="H55" i="4" s="1"/>
  <c r="R114" i="4"/>
  <c r="S114" i="4" s="1"/>
  <c r="H114" i="4" s="1"/>
  <c r="R11" i="4"/>
  <c r="S11" i="4" s="1"/>
  <c r="H11" i="4" s="1"/>
  <c r="R74" i="4"/>
  <c r="S74" i="4" s="1"/>
  <c r="H74" i="4" s="1"/>
  <c r="R24" i="4"/>
  <c r="S24" i="4" s="1"/>
  <c r="H24" i="4" s="1"/>
  <c r="R68" i="4"/>
  <c r="S68" i="4" s="1"/>
  <c r="H68" i="4" s="1"/>
  <c r="R123" i="4"/>
  <c r="S123" i="4" s="1"/>
  <c r="R127" i="4"/>
  <c r="S127" i="4" s="1"/>
  <c r="R66" i="4"/>
  <c r="S66" i="4" s="1"/>
  <c r="H66" i="4" s="1"/>
  <c r="R70" i="4"/>
  <c r="S70" i="4" s="1"/>
  <c r="H70" i="4" s="1"/>
  <c r="R77" i="4"/>
  <c r="S77" i="4" s="1"/>
  <c r="H77" i="4" s="1"/>
  <c r="R86" i="4"/>
  <c r="S86" i="4" s="1"/>
  <c r="H86" i="4" s="1"/>
  <c r="R26" i="4"/>
  <c r="S26" i="4" s="1"/>
  <c r="H26" i="4" s="1"/>
  <c r="R34" i="4"/>
  <c r="S34" i="4" s="1"/>
  <c r="H34" i="4" s="1"/>
  <c r="R133" i="4"/>
  <c r="S133" i="4" s="1"/>
  <c r="R15" i="4"/>
  <c r="S15" i="4" s="1"/>
  <c r="H15" i="4" s="1"/>
  <c r="R28" i="4"/>
  <c r="S28" i="4" s="1"/>
  <c r="H28" i="4" s="1"/>
  <c r="R118" i="4"/>
  <c r="S118" i="4" s="1"/>
  <c r="R125" i="4"/>
  <c r="S125" i="4" s="1"/>
  <c r="R81" i="4"/>
  <c r="S81" i="4" s="1"/>
  <c r="H81" i="4" s="1"/>
  <c r="R42" i="4"/>
  <c r="S42" i="4" s="1"/>
  <c r="H42" i="4" s="1"/>
  <c r="R10" i="4"/>
  <c r="S10" i="4" s="1"/>
  <c r="H10" i="4" s="1"/>
  <c r="R16" i="4"/>
  <c r="S16" i="4" s="1"/>
  <c r="H16" i="4" s="1"/>
  <c r="R19" i="4"/>
  <c r="S19" i="4" s="1"/>
  <c r="H19" i="4" s="1"/>
  <c r="S129" i="4"/>
  <c r="C26" i="3"/>
  <c r="R148" i="4"/>
  <c r="S148" i="4" s="1"/>
  <c r="R40" i="4"/>
  <c r="S40" i="4" s="1"/>
  <c r="H40" i="4" s="1"/>
  <c r="S146" i="4"/>
  <c r="R54" i="4"/>
  <c r="S54" i="4" s="1"/>
  <c r="H54" i="4" s="1"/>
  <c r="R50" i="4"/>
  <c r="S50" i="4" s="1"/>
  <c r="H50" i="4" s="1"/>
  <c r="R36" i="4"/>
  <c r="S36" i="4" s="1"/>
  <c r="H36" i="4" s="1"/>
  <c r="R44" i="4"/>
  <c r="S44" i="4" s="1"/>
  <c r="H44" i="4" s="1"/>
  <c r="R14" i="4"/>
  <c r="S14" i="4" s="1"/>
  <c r="H14" i="4" s="1"/>
  <c r="R46" i="4"/>
  <c r="S46" i="4" s="1"/>
  <c r="H46" i="4" s="1"/>
  <c r="R62" i="4"/>
  <c r="S62" i="4" s="1"/>
  <c r="H62" i="4" s="1"/>
  <c r="R32" i="4"/>
  <c r="S32" i="4" s="1"/>
  <c r="H32" i="4" s="1"/>
  <c r="R76" i="4"/>
  <c r="S76" i="4" s="1"/>
  <c r="H76" i="4" s="1"/>
  <c r="R110" i="4"/>
  <c r="S110" i="4" s="1"/>
  <c r="H110" i="4" s="1"/>
  <c r="R120" i="4"/>
  <c r="S120" i="4" s="1"/>
  <c r="R143" i="4"/>
  <c r="S143" i="4" s="1"/>
  <c r="R17" i="4"/>
  <c r="S17" i="4" s="1"/>
  <c r="H17" i="4" s="1"/>
  <c r="S56" i="4"/>
  <c r="H56" i="4" s="1"/>
  <c r="S48" i="4"/>
  <c r="H48" i="4" s="1"/>
  <c r="R9" i="4"/>
  <c r="S9" i="4" s="1"/>
  <c r="H9" i="4" s="1"/>
  <c r="R141" i="4"/>
  <c r="S141" i="4" s="1"/>
  <c r="R112" i="4"/>
  <c r="S112" i="4" s="1"/>
  <c r="H112" i="4" s="1"/>
  <c r="R30" i="4"/>
  <c r="S30" i="4" s="1"/>
  <c r="H30" i="4" s="1"/>
  <c r="R72" i="4"/>
  <c r="S72" i="4" s="1"/>
  <c r="H72" i="4" s="1"/>
  <c r="R147" i="4"/>
  <c r="S147" i="4" s="1"/>
  <c r="R139" i="4"/>
  <c r="S139" i="4" s="1"/>
  <c r="R79" i="4"/>
  <c r="S79" i="4" s="1"/>
  <c r="H79" i="4" s="1"/>
  <c r="R83" i="4"/>
  <c r="S83" i="4" s="1"/>
  <c r="H83" i="4" s="1"/>
  <c r="R137" i="4"/>
  <c r="S137" i="4" s="1"/>
  <c r="R108" i="4"/>
  <c r="S108" i="4" s="1"/>
  <c r="H108" i="4" s="1"/>
  <c r="R116" i="4"/>
  <c r="S116" i="4" s="1"/>
  <c r="R131" i="4"/>
  <c r="S131" i="4" s="1"/>
  <c r="R13" i="4"/>
  <c r="S13" i="4" s="1"/>
  <c r="H13" i="4" s="1"/>
  <c r="R135" i="4"/>
  <c r="S135" i="4" s="1"/>
  <c r="R145" i="4"/>
  <c r="S145" i="4" s="1"/>
  <c r="R38" i="4"/>
  <c r="S38" i="4" s="1"/>
  <c r="H38" i="4" s="1"/>
  <c r="E20" i="1"/>
  <c r="N16" i="3"/>
  <c r="N23" i="3"/>
  <c r="N26" i="3" l="1"/>
  <c r="H29" i="3" s="1"/>
  <c r="C30" i="3" s="1"/>
</calcChain>
</file>

<file path=xl/sharedStrings.xml><?xml version="1.0" encoding="utf-8"?>
<sst xmlns="http://schemas.openxmlformats.org/spreadsheetml/2006/main" count="245" uniqueCount="144">
  <si>
    <t xml:space="preserve">Haushaltsjahr hier eingeben!    </t>
  </si>
  <si>
    <t>Weiße Felder sind Eingabefelder!</t>
  </si>
  <si>
    <t>(z.B. 0,5)</t>
  </si>
  <si>
    <t>Summe</t>
  </si>
  <si>
    <t>Überschuß</t>
  </si>
  <si>
    <t>Gruppe</t>
  </si>
  <si>
    <t>B7</t>
  </si>
  <si>
    <t>A16</t>
  </si>
  <si>
    <t>A15</t>
  </si>
  <si>
    <t>A14</t>
  </si>
  <si>
    <t>A12</t>
  </si>
  <si>
    <t>A11</t>
  </si>
  <si>
    <t>A10</t>
  </si>
  <si>
    <t>A8</t>
  </si>
  <si>
    <t>A7</t>
  </si>
  <si>
    <t>A6</t>
  </si>
  <si>
    <t>Als Gegenfinanzierung steht zur Verfügung:</t>
  </si>
  <si>
    <t>Wert Stelle</t>
  </si>
  <si>
    <t>freier Zeitraum</t>
  </si>
  <si>
    <t>vom</t>
  </si>
  <si>
    <t>bis</t>
  </si>
  <si>
    <t>Gesperrt ist folgende Stelle</t>
  </si>
  <si>
    <t>Wertigkeit</t>
  </si>
  <si>
    <t>Anteil</t>
  </si>
  <si>
    <t>als Bruchteil</t>
  </si>
  <si>
    <t>in Stunden</t>
  </si>
  <si>
    <t>(Eingabe wahlweise! Beamten-</t>
  </si>
  <si>
    <t>Bruchteil</t>
  </si>
  <si>
    <t>Stunden</t>
  </si>
  <si>
    <t>Kapitalisierung für (Lst. etc.)</t>
  </si>
  <si>
    <t>A9AZ</t>
  </si>
  <si>
    <t>Ändern des Umwandlungs-Files für die nächsten Haushaltsjahre:</t>
  </si>
  <si>
    <t>Tabelle Kostensätze:</t>
  </si>
  <si>
    <t>Neue Jahreskostensätze und Überschriften aktualisieren.</t>
  </si>
  <si>
    <t>Tabelle Umwandlungs-Berechnung:</t>
  </si>
  <si>
    <t>Tabelle Verlagerung Stellensperre:</t>
  </si>
  <si>
    <t>Tabelle Kapitalisierung:</t>
  </si>
  <si>
    <t>Das jeweils aktuellste File neu abspeichern, bei der Benennung um ein Haushaltsjahr vorspringen.</t>
  </si>
  <si>
    <t>Vorher Schreibschutz deaktivieren! (Menü Extras, Schutz: geht ohne Kennwort)</t>
  </si>
  <si>
    <t>In der Tabelle gibt es zwei entscheidende Namensbereiche: "sätze1" und "sätze".</t>
  </si>
  <si>
    <t>Dadurch dürfen in dieser Tabelle keine Zeilen und keine Spalten entfernt oder hinzugefügt werden!</t>
  </si>
  <si>
    <t>Die definierten Bereiche kann man anschauen: Taste F5, Auswahl des Bereichs, dieser wird dann markiert angezeigt</t>
  </si>
  <si>
    <t>Stellen-Nr.</t>
  </si>
  <si>
    <t>in Euro</t>
  </si>
  <si>
    <t>Gegenwert (€)</t>
  </si>
  <si>
    <t>Berechnung  vom</t>
  </si>
  <si>
    <t>Berechnung vom</t>
  </si>
  <si>
    <t>Lehrstuhl etc.</t>
  </si>
  <si>
    <t>Zeitraum</t>
  </si>
  <si>
    <t>Kosten der Sperre:</t>
  </si>
  <si>
    <t>Gesamtsumme</t>
  </si>
  <si>
    <t>Ergebnis</t>
  </si>
  <si>
    <t>Ergebnis Bruchteil:</t>
  </si>
  <si>
    <t>Sperrekosten werden durch Verlagerung überschritten um</t>
  </si>
  <si>
    <t>Im gesamten File müssen alle in dieser Farbe beschrifteten Zellen abgeändert werden. (?)</t>
  </si>
  <si>
    <t>Tag Ende</t>
  </si>
  <si>
    <t>W3</t>
  </si>
  <si>
    <t>W2</t>
  </si>
  <si>
    <t>A14 a.Z.</t>
  </si>
  <si>
    <t>A13 a.Z.</t>
  </si>
  <si>
    <t>W1</t>
  </si>
  <si>
    <t>Monat</t>
  </si>
  <si>
    <t>Betrag</t>
  </si>
  <si>
    <t>E15</t>
  </si>
  <si>
    <t>E1</t>
  </si>
  <si>
    <t>E9</t>
  </si>
  <si>
    <t>E8</t>
  </si>
  <si>
    <t>E7</t>
  </si>
  <si>
    <t>E6</t>
  </si>
  <si>
    <t>E5</t>
  </si>
  <si>
    <t>E4</t>
  </si>
  <si>
    <t>E3</t>
  </si>
  <si>
    <t>E2</t>
  </si>
  <si>
    <t>E10</t>
  </si>
  <si>
    <t>E11</t>
  </si>
  <si>
    <t>E14</t>
  </si>
  <si>
    <t>E13</t>
  </si>
  <si>
    <t>E12</t>
  </si>
  <si>
    <t>Abzugsbasis Beginnmonat</t>
  </si>
  <si>
    <t>(z.B. E9, E13)</t>
  </si>
  <si>
    <t>E15Ü</t>
  </si>
  <si>
    <t>E13Ü</t>
  </si>
  <si>
    <t>E2Ü</t>
  </si>
  <si>
    <t>volle Monate</t>
  </si>
  <si>
    <t>innerh. 1 Monat</t>
  </si>
  <si>
    <t>M-Erster</t>
  </si>
  <si>
    <t>M-Letzter</t>
  </si>
  <si>
    <t>dabei voller Monat</t>
  </si>
  <si>
    <t>Ergebnis innerh. 1 Monats</t>
  </si>
  <si>
    <t>Rest-Beginn</t>
  </si>
  <si>
    <t>Rest-Ende</t>
  </si>
  <si>
    <t>Ergebnis mehrere Monate</t>
  </si>
  <si>
    <t>Endergebnis Jahres-STA</t>
  </si>
  <si>
    <t>Jahres-Durchschnitts-Satz</t>
  </si>
  <si>
    <t>ggf. Stelleninhaber</t>
  </si>
  <si>
    <t>Stellenwert</t>
  </si>
  <si>
    <t>Ä1</t>
  </si>
  <si>
    <t>Ä2</t>
  </si>
  <si>
    <t>Ä3</t>
  </si>
  <si>
    <t>Ä4</t>
  </si>
  <si>
    <t>A13AZ</t>
  </si>
  <si>
    <t>(muß positiv sein)</t>
  </si>
  <si>
    <t>B5</t>
  </si>
  <si>
    <t>A13</t>
  </si>
  <si>
    <t>A9</t>
  </si>
  <si>
    <t>(sätze 2)</t>
  </si>
  <si>
    <t>abzugebende Stelle *)</t>
  </si>
  <si>
    <t>benötigte Stelle *)</t>
  </si>
  <si>
    <t>(sätze 1)</t>
  </si>
  <si>
    <t>"sätze1" ist der Zellbereich A3:B44 und steht für das erste Haushaltsjahr</t>
  </si>
  <si>
    <t>"sätze2" ist der Zellbereich C3:E44 und steht für das zweite Haushaltsjahr</t>
  </si>
  <si>
    <t>gesamt</t>
  </si>
  <si>
    <t>Berechnung für gesperrte Stelle:</t>
  </si>
  <si>
    <t>Berechnung für Gegenfinanzierung Jahr 1:</t>
  </si>
  <si>
    <t>Berechnung für Gegenfinanzierung Jahr 2:</t>
  </si>
  <si>
    <t>Zellen A24/A25/E9/E12/G8/G17/P13/P14 neue Haushaltsjahre eintragen.</t>
  </si>
  <si>
    <t>Bei Schaltjahr: Z3 auf 29 abändern</t>
  </si>
  <si>
    <t>Bei Schaltjahr: AD3 auf 29 abändern</t>
  </si>
  <si>
    <t>*) bei Beamtenstellen: sind Beamten- und Arbeitnehmerstellen beteiligt, sind die Arbeitnehmerstellen mit entsprechenden Beamtenwertigkeiten (=Vergleichsstellengehälter) zu rechnen</t>
  </si>
  <si>
    <t>Vergleichsstellengehälter:</t>
  </si>
  <si>
    <t>Art. 6a HG</t>
  </si>
  <si>
    <t>BesGr.</t>
  </si>
  <si>
    <t>EGr.</t>
  </si>
  <si>
    <t>A5</t>
  </si>
  <si>
    <t>A4</t>
  </si>
  <si>
    <t>A3</t>
  </si>
  <si>
    <t>E13, E13Ü</t>
  </si>
  <si>
    <t>E7, E6</t>
  </si>
  <si>
    <t>E5, E4</t>
  </si>
  <si>
    <t>-</t>
  </si>
  <si>
    <t>E2Ü, E2, E1</t>
  </si>
  <si>
    <t>(1) Folgende Stellen gelten bei der Anwendung haushaltsrechtlicher Vorschriften als vergleichbar:</t>
  </si>
  <si>
    <t>Zelle c3 ändern, nur Haushaltsjahre neu eintragen, die Werte 1 und 2 müssen konstant bleiben!</t>
  </si>
  <si>
    <t>Jahreskostensatz 2026</t>
  </si>
  <si>
    <t>Jahreskostensatz 2027</t>
  </si>
  <si>
    <t>Zeitraum 2026</t>
  </si>
  <si>
    <t>in 2028 Schaltjahr umstellen auf 29!</t>
  </si>
  <si>
    <t>(in 2029 wieder zurück setzen auf 28)</t>
  </si>
  <si>
    <t>2026 = 1   /   2027 = 2</t>
  </si>
  <si>
    <t>Zeitraum 2027</t>
  </si>
  <si>
    <t xml:space="preserve">bei Schaltjahr 2028 umstellen </t>
  </si>
  <si>
    <t>Anteil dezentral</t>
  </si>
  <si>
    <t>STA (31,5%)</t>
  </si>
  <si>
    <t>Gilt für 2026 für Haushaltsstellen / HTA-Stellen / Ausbaustellen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</si>
</sst>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&quot;DM&quot;_-;\-* #,##0.00\ &quot;DM&quot;_-;_-* &quot;-&quot;??\ &quot;DM&quot;_-;_-@_-"/>
    <numFmt numFmtId="165" formatCode="0.000"/>
    <numFmt numFmtId="166" formatCode="#,##0.00_ ;\-#,##0.00\ "/>
    <numFmt numFmtId="167" formatCode="0.00000"/>
    <numFmt numFmtId="168" formatCode="0.0%"/>
  </numFmts>
  <fonts count="19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color indexed="12"/>
      <name val="Arial"/>
      <family val="2"/>
    </font>
    <font>
      <sz val="8"/>
      <color indexed="12"/>
      <name val="Arial"/>
      <family val="2"/>
    </font>
    <font>
      <sz val="12"/>
      <name val="Arial"/>
      <family val="2"/>
    </font>
    <font>
      <b/>
      <sz val="10"/>
      <color indexed="12"/>
      <name val="Arial"/>
      <family val="2"/>
    </font>
    <font>
      <sz val="10"/>
      <name val="Arial"/>
      <family val="2"/>
    </font>
    <font>
      <sz val="9"/>
      <color indexed="12"/>
      <name val="Arial"/>
      <family val="2"/>
    </font>
    <font>
      <b/>
      <sz val="11"/>
      <name val="Arial"/>
      <family val="2"/>
    </font>
    <font>
      <b/>
      <sz val="10"/>
      <color theme="0"/>
      <name val="Arial"/>
      <family val="2"/>
    </font>
    <font>
      <i/>
      <sz val="10"/>
      <name val="Arial"/>
      <family val="2"/>
    </font>
    <font>
      <i/>
      <sz val="12"/>
      <name val="Arial"/>
      <family val="2"/>
    </font>
    <font>
      <sz val="10"/>
      <name val="Arial"/>
    </font>
  </fonts>
  <fills count="1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-0.249977111117893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9" fontId="18" fillId="0" borderId="0" applyFont="0" applyFill="0" applyBorder="0" applyAlignment="0" applyProtection="0"/>
  </cellStyleXfs>
  <cellXfs count="244">
    <xf numFmtId="0" fontId="0" fillId="0" borderId="0" xfId="0"/>
    <xf numFmtId="0" fontId="0" fillId="2" borderId="0" xfId="0" applyFill="1"/>
    <xf numFmtId="0" fontId="0" fillId="0" borderId="0" xfId="0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/>
    </xf>
    <xf numFmtId="0" fontId="3" fillId="3" borderId="0" xfId="0" applyFont="1" applyFill="1" applyAlignment="1">
      <alignment horizontal="center"/>
    </xf>
    <xf numFmtId="0" fontId="0" fillId="4" borderId="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0" fillId="3" borderId="5" xfId="0" applyFill="1" applyBorder="1"/>
    <xf numFmtId="0" fontId="0" fillId="3" borderId="6" xfId="0" applyFill="1" applyBorder="1"/>
    <xf numFmtId="0" fontId="4" fillId="3" borderId="0" xfId="0" applyFont="1" applyFill="1"/>
    <xf numFmtId="0" fontId="5" fillId="3" borderId="7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5" fillId="3" borderId="0" xfId="0" applyFont="1" applyFill="1" applyAlignment="1">
      <alignment horizontal="center"/>
    </xf>
    <xf numFmtId="0" fontId="3" fillId="3" borderId="0" xfId="0" applyFont="1" applyFill="1" applyAlignment="1">
      <alignment horizontal="left"/>
    </xf>
    <xf numFmtId="0" fontId="0" fillId="0" borderId="1" xfId="0" applyBorder="1" applyAlignment="1" applyProtection="1">
      <alignment horizontal="center"/>
      <protection locked="0"/>
    </xf>
    <xf numFmtId="0" fontId="5" fillId="3" borderId="4" xfId="0" applyFont="1" applyFill="1" applyBorder="1" applyAlignment="1">
      <alignment horizontal="center"/>
    </xf>
    <xf numFmtId="0" fontId="0" fillId="5" borderId="5" xfId="0" applyFill="1" applyBorder="1"/>
    <xf numFmtId="0" fontId="0" fillId="5" borderId="0" xfId="0" applyFill="1"/>
    <xf numFmtId="0" fontId="0" fillId="5" borderId="6" xfId="0" applyFill="1" applyBorder="1"/>
    <xf numFmtId="0" fontId="0" fillId="6" borderId="8" xfId="0" applyFill="1" applyBorder="1"/>
    <xf numFmtId="0" fontId="0" fillId="3" borderId="7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 applyAlignment="1">
      <alignment horizontal="center"/>
    </xf>
    <xf numFmtId="0" fontId="0" fillId="3" borderId="8" xfId="0" applyFill="1" applyBorder="1"/>
    <xf numFmtId="0" fontId="0" fillId="3" borderId="12" xfId="0" applyFill="1" applyBorder="1"/>
    <xf numFmtId="0" fontId="0" fillId="6" borderId="1" xfId="0" applyFill="1" applyBorder="1"/>
    <xf numFmtId="0" fontId="6" fillId="5" borderId="7" xfId="0" applyFont="1" applyFill="1" applyBorder="1"/>
    <xf numFmtId="0" fontId="6" fillId="5" borderId="9" xfId="0" applyFont="1" applyFill="1" applyBorder="1"/>
    <xf numFmtId="0" fontId="6" fillId="6" borderId="7" xfId="0" applyFont="1" applyFill="1" applyBorder="1"/>
    <xf numFmtId="0" fontId="6" fillId="6" borderId="9" xfId="0" applyFont="1" applyFill="1" applyBorder="1"/>
    <xf numFmtId="0" fontId="6" fillId="3" borderId="5" xfId="0" applyFont="1" applyFill="1" applyBorder="1"/>
    <xf numFmtId="0" fontId="6" fillId="3" borderId="0" xfId="0" applyFont="1" applyFill="1"/>
    <xf numFmtId="0" fontId="6" fillId="6" borderId="0" xfId="0" applyFont="1" applyFill="1"/>
    <xf numFmtId="0" fontId="6" fillId="5" borderId="5" xfId="0" applyFont="1" applyFill="1" applyBorder="1"/>
    <xf numFmtId="0" fontId="6" fillId="5" borderId="0" xfId="0" applyFont="1" applyFill="1"/>
    <xf numFmtId="0" fontId="5" fillId="5" borderId="10" xfId="0" applyFont="1" applyFill="1" applyBorder="1" applyAlignment="1">
      <alignment horizontal="center"/>
    </xf>
    <xf numFmtId="0" fontId="0" fillId="5" borderId="2" xfId="0" applyFill="1" applyBorder="1"/>
    <xf numFmtId="0" fontId="5" fillId="5" borderId="7" xfId="0" applyFont="1" applyFill="1" applyBorder="1" applyAlignment="1">
      <alignment horizontal="center"/>
    </xf>
    <xf numFmtId="0" fontId="3" fillId="5" borderId="5" xfId="0" applyFont="1" applyFill="1" applyBorder="1"/>
    <xf numFmtId="0" fontId="6" fillId="7" borderId="9" xfId="0" applyFont="1" applyFill="1" applyBorder="1"/>
    <xf numFmtId="0" fontId="6" fillId="7" borderId="0" xfId="0" applyFont="1" applyFill="1"/>
    <xf numFmtId="0" fontId="0" fillId="7" borderId="0" xfId="0" applyFill="1"/>
    <xf numFmtId="0" fontId="5" fillId="7" borderId="1" xfId="0" applyFont="1" applyFill="1" applyBorder="1" applyAlignment="1">
      <alignment horizontal="center"/>
    </xf>
    <xf numFmtId="0" fontId="0" fillId="7" borderId="10" xfId="0" applyFill="1" applyBorder="1"/>
    <xf numFmtId="0" fontId="3" fillId="6" borderId="2" xfId="0" applyFont="1" applyFill="1" applyBorder="1"/>
    <xf numFmtId="0" fontId="3" fillId="6" borderId="4" xfId="0" applyFont="1" applyFill="1" applyBorder="1"/>
    <xf numFmtId="0" fontId="0" fillId="7" borderId="11" xfId="0" applyFill="1" applyBorder="1"/>
    <xf numFmtId="0" fontId="0" fillId="6" borderId="1" xfId="0" applyFill="1" applyBorder="1" applyAlignment="1">
      <alignment horizontal="center"/>
    </xf>
    <xf numFmtId="0" fontId="6" fillId="0" borderId="0" xfId="0" applyFont="1"/>
    <xf numFmtId="14" fontId="0" fillId="2" borderId="0" xfId="0" applyNumberFormat="1" applyFill="1" applyAlignment="1">
      <alignment horizontal="center"/>
    </xf>
    <xf numFmtId="0" fontId="0" fillId="6" borderId="0" xfId="0" applyFill="1"/>
    <xf numFmtId="0" fontId="0" fillId="6" borderId="0" xfId="0" applyFill="1" applyAlignment="1">
      <alignment horizontal="right"/>
    </xf>
    <xf numFmtId="0" fontId="0" fillId="0" borderId="1" xfId="0" applyBorder="1" applyProtection="1">
      <protection locked="0"/>
    </xf>
    <xf numFmtId="14" fontId="0" fillId="0" borderId="1" xfId="0" applyNumberFormat="1" applyBorder="1" applyProtection="1">
      <protection locked="0"/>
    </xf>
    <xf numFmtId="0" fontId="8" fillId="0" borderId="0" xfId="0" applyFont="1"/>
    <xf numFmtId="0" fontId="9" fillId="3" borderId="0" xfId="0" applyFont="1" applyFill="1" applyAlignment="1">
      <alignment horizontal="center"/>
    </xf>
    <xf numFmtId="0" fontId="0" fillId="4" borderId="0" xfId="0" applyFill="1"/>
    <xf numFmtId="0" fontId="6" fillId="6" borderId="1" xfId="0" applyFont="1" applyFill="1" applyBorder="1"/>
    <xf numFmtId="0" fontId="0" fillId="2" borderId="0" xfId="0" applyFill="1" applyAlignment="1">
      <alignment horizontal="right"/>
    </xf>
    <xf numFmtId="0" fontId="0" fillId="5" borderId="1" xfId="0" applyFill="1" applyBorder="1" applyAlignment="1">
      <alignment horizontal="center"/>
    </xf>
    <xf numFmtId="14" fontId="0" fillId="0" borderId="1" xfId="0" applyNumberFormat="1" applyBorder="1" applyAlignment="1" applyProtection="1">
      <alignment horizontal="center"/>
      <protection locked="0"/>
    </xf>
    <xf numFmtId="0" fontId="6" fillId="7" borderId="13" xfId="0" applyFont="1" applyFill="1" applyBorder="1"/>
    <xf numFmtId="0" fontId="0" fillId="7" borderId="13" xfId="0" applyFill="1" applyBorder="1"/>
    <xf numFmtId="0" fontId="0" fillId="6" borderId="13" xfId="0" applyFill="1" applyBorder="1"/>
    <xf numFmtId="0" fontId="0" fillId="3" borderId="0" xfId="0" quotePrefix="1" applyFill="1" applyAlignment="1">
      <alignment horizontal="center"/>
    </xf>
    <xf numFmtId="166" fontId="6" fillId="3" borderId="1" xfId="0" applyNumberFormat="1" applyFont="1" applyFill="1" applyBorder="1" applyAlignment="1">
      <alignment horizontal="center"/>
    </xf>
    <xf numFmtId="0" fontId="0" fillId="5" borderId="8" xfId="0" applyFill="1" applyBorder="1"/>
    <xf numFmtId="165" fontId="5" fillId="5" borderId="0" xfId="0" applyNumberFormat="1" applyFont="1" applyFill="1" applyAlignment="1">
      <alignment horizontal="center"/>
    </xf>
    <xf numFmtId="165" fontId="5" fillId="7" borderId="1" xfId="0" applyNumberFormat="1" applyFont="1" applyFill="1" applyBorder="1" applyAlignment="1">
      <alignment horizontal="center"/>
    </xf>
    <xf numFmtId="0" fontId="6" fillId="5" borderId="10" xfId="0" applyFont="1" applyFill="1" applyBorder="1"/>
    <xf numFmtId="0" fontId="6" fillId="5" borderId="11" xfId="0" applyFont="1" applyFill="1" applyBorder="1"/>
    <xf numFmtId="0" fontId="0" fillId="5" borderId="11" xfId="0" applyFill="1" applyBorder="1"/>
    <xf numFmtId="0" fontId="12" fillId="5" borderId="1" xfId="0" applyFont="1" applyFill="1" applyBorder="1" applyAlignment="1">
      <alignment horizontal="center"/>
    </xf>
    <xf numFmtId="0" fontId="0" fillId="5" borderId="5" xfId="0" applyFill="1" applyBorder="1" applyAlignment="1">
      <alignment horizontal="left"/>
    </xf>
    <xf numFmtId="0" fontId="0" fillId="5" borderId="12" xfId="0" applyFill="1" applyBorder="1"/>
    <xf numFmtId="0" fontId="6" fillId="7" borderId="7" xfId="0" applyFont="1" applyFill="1" applyBorder="1"/>
    <xf numFmtId="0" fontId="6" fillId="7" borderId="5" xfId="0" applyFont="1" applyFill="1" applyBorder="1"/>
    <xf numFmtId="0" fontId="6" fillId="6" borderId="5" xfId="0" applyFont="1" applyFill="1" applyBorder="1"/>
    <xf numFmtId="0" fontId="0" fillId="7" borderId="14" xfId="0" applyFill="1" applyBorder="1"/>
    <xf numFmtId="0" fontId="0" fillId="7" borderId="1" xfId="0" applyFill="1" applyBorder="1" applyAlignment="1">
      <alignment horizontal="center"/>
    </xf>
    <xf numFmtId="166" fontId="0" fillId="7" borderId="1" xfId="0" applyNumberFormat="1" applyFill="1" applyBorder="1"/>
    <xf numFmtId="166" fontId="6" fillId="7" borderId="15" xfId="0" applyNumberFormat="1" applyFont="1" applyFill="1" applyBorder="1"/>
    <xf numFmtId="0" fontId="0" fillId="7" borderId="5" xfId="0" applyFill="1" applyBorder="1"/>
    <xf numFmtId="166" fontId="6" fillId="7" borderId="11" xfId="0" applyNumberFormat="1" applyFont="1" applyFill="1" applyBorder="1"/>
    <xf numFmtId="0" fontId="0" fillId="6" borderId="6" xfId="0" applyFill="1" applyBorder="1"/>
    <xf numFmtId="0" fontId="0" fillId="7" borderId="12" xfId="0" applyFill="1" applyBorder="1"/>
    <xf numFmtId="14" fontId="12" fillId="0" borderId="1" xfId="0" applyNumberFormat="1" applyFont="1" applyBorder="1" applyProtection="1">
      <protection locked="0"/>
    </xf>
    <xf numFmtId="3" fontId="1" fillId="4" borderId="3" xfId="1" applyNumberFormat="1" applyFont="1" applyFill="1" applyBorder="1" applyAlignment="1">
      <alignment horizontal="center"/>
    </xf>
    <xf numFmtId="3" fontId="0" fillId="3" borderId="3" xfId="0" applyNumberFormat="1" applyFill="1" applyBorder="1" applyAlignment="1">
      <alignment horizontal="center"/>
    </xf>
    <xf numFmtId="3" fontId="1" fillId="4" borderId="4" xfId="1" applyNumberFormat="1" applyFont="1" applyFill="1" applyBorder="1" applyAlignment="1">
      <alignment horizontal="center"/>
    </xf>
    <xf numFmtId="0" fontId="10" fillId="0" borderId="0" xfId="0" applyFont="1"/>
    <xf numFmtId="14" fontId="0" fillId="0" borderId="1" xfId="0" applyNumberFormat="1" applyBorder="1" applyAlignment="1" applyProtection="1">
      <alignment horizontal="right"/>
      <protection locked="0"/>
    </xf>
    <xf numFmtId="0" fontId="4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0" fillId="6" borderId="1" xfId="0" applyFill="1" applyBorder="1" applyAlignment="1" applyProtection="1">
      <alignment horizontal="left"/>
      <protection locked="0"/>
    </xf>
    <xf numFmtId="14" fontId="0" fillId="6" borderId="1" xfId="0" applyNumberFormat="1" applyFill="1" applyBorder="1"/>
    <xf numFmtId="165" fontId="5" fillId="2" borderId="1" xfId="0" applyNumberFormat="1" applyFont="1" applyFill="1" applyBorder="1" applyAlignment="1">
      <alignment horizontal="center"/>
    </xf>
    <xf numFmtId="0" fontId="0" fillId="0" borderId="10" xfId="0" applyBorder="1"/>
    <xf numFmtId="0" fontId="0" fillId="0" borderId="5" xfId="0" applyBorder="1"/>
    <xf numFmtId="0" fontId="0" fillId="0" borderId="11" xfId="0" applyBorder="1"/>
    <xf numFmtId="0" fontId="0" fillId="0" borderId="6" xfId="0" applyBorder="1"/>
    <xf numFmtId="0" fontId="0" fillId="0" borderId="12" xfId="0" applyBorder="1"/>
    <xf numFmtId="0" fontId="1" fillId="4" borderId="0" xfId="0" applyFont="1" applyFill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0" fillId="3" borderId="3" xfId="0" applyFill="1" applyBorder="1"/>
    <xf numFmtId="0" fontId="0" fillId="3" borderId="4" xfId="0" applyFill="1" applyBorder="1"/>
    <xf numFmtId="4" fontId="0" fillId="5" borderId="0" xfId="0" applyNumberFormat="1" applyFill="1"/>
    <xf numFmtId="4" fontId="6" fillId="5" borderId="0" xfId="0" applyNumberFormat="1" applyFont="1" applyFill="1" applyAlignment="1">
      <alignment horizontal="right"/>
    </xf>
    <xf numFmtId="0" fontId="3" fillId="5" borderId="0" xfId="0" applyFont="1" applyFill="1"/>
    <xf numFmtId="0" fontId="0" fillId="5" borderId="0" xfId="0" applyFill="1" applyAlignment="1">
      <alignment horizontal="left"/>
    </xf>
    <xf numFmtId="166" fontId="6" fillId="5" borderId="0" xfId="0" applyNumberFormat="1" applyFont="1" applyFill="1" applyAlignment="1">
      <alignment horizontal="left"/>
    </xf>
    <xf numFmtId="0" fontId="0" fillId="5" borderId="3" xfId="0" applyFill="1" applyBorder="1"/>
    <xf numFmtId="0" fontId="3" fillId="5" borderId="3" xfId="0" applyFont="1" applyFill="1" applyBorder="1"/>
    <xf numFmtId="0" fontId="0" fillId="5" borderId="4" xfId="0" applyFill="1" applyBorder="1"/>
    <xf numFmtId="0" fontId="0" fillId="0" borderId="17" xfId="0" applyBorder="1" applyAlignment="1" applyProtection="1">
      <alignment horizontal="center"/>
      <protection locked="0"/>
    </xf>
    <xf numFmtId="0" fontId="0" fillId="0" borderId="18" xfId="0" applyBorder="1" applyAlignment="1" applyProtection="1">
      <alignment horizontal="center"/>
      <protection locked="0"/>
    </xf>
    <xf numFmtId="3" fontId="0" fillId="3" borderId="18" xfId="1" applyNumberFormat="1" applyFont="1" applyFill="1" applyBorder="1" applyAlignment="1">
      <alignment horizontal="center"/>
    </xf>
    <xf numFmtId="3" fontId="0" fillId="3" borderId="19" xfId="1" applyNumberFormat="1" applyFont="1" applyFill="1" applyBorder="1" applyAlignment="1">
      <alignment horizontal="center"/>
    </xf>
    <xf numFmtId="0" fontId="0" fillId="0" borderId="20" xfId="0" applyBorder="1" applyAlignment="1" applyProtection="1">
      <alignment horizontal="center"/>
      <protection locked="0"/>
    </xf>
    <xf numFmtId="0" fontId="0" fillId="0" borderId="21" xfId="0" applyBorder="1" applyAlignment="1" applyProtection="1">
      <alignment horizontal="center"/>
      <protection locked="0"/>
    </xf>
    <xf numFmtId="3" fontId="0" fillId="3" borderId="21" xfId="1" applyNumberFormat="1" applyFont="1" applyFill="1" applyBorder="1" applyAlignment="1">
      <alignment horizontal="center"/>
    </xf>
    <xf numFmtId="3" fontId="0" fillId="3" borderId="22" xfId="1" applyNumberFormat="1" applyFont="1" applyFill="1" applyBorder="1" applyAlignment="1">
      <alignment horizontal="center"/>
    </xf>
    <xf numFmtId="0" fontId="0" fillId="0" borderId="23" xfId="0" applyBorder="1" applyAlignment="1" applyProtection="1">
      <alignment horizontal="center"/>
      <protection locked="0"/>
    </xf>
    <xf numFmtId="0" fontId="0" fillId="0" borderId="24" xfId="0" applyBorder="1" applyAlignment="1" applyProtection="1">
      <alignment horizontal="center"/>
      <protection locked="0"/>
    </xf>
    <xf numFmtId="3" fontId="0" fillId="3" borderId="24" xfId="1" applyNumberFormat="1" applyFont="1" applyFill="1" applyBorder="1" applyAlignment="1">
      <alignment horizontal="center"/>
    </xf>
    <xf numFmtId="3" fontId="0" fillId="3" borderId="25" xfId="1" applyNumberFormat="1" applyFont="1" applyFill="1" applyBorder="1" applyAlignment="1">
      <alignment horizontal="center"/>
    </xf>
    <xf numFmtId="2" fontId="0" fillId="0" borderId="4" xfId="0" applyNumberFormat="1" applyBorder="1" applyAlignment="1" applyProtection="1">
      <alignment horizontal="center"/>
      <protection locked="0"/>
    </xf>
    <xf numFmtId="2" fontId="0" fillId="0" borderId="6" xfId="0" applyNumberFormat="1" applyBorder="1" applyAlignment="1" applyProtection="1">
      <alignment horizontal="center"/>
      <protection locked="0"/>
    </xf>
    <xf numFmtId="0" fontId="5" fillId="0" borderId="0" xfId="0" applyFont="1"/>
    <xf numFmtId="0" fontId="5" fillId="0" borderId="0" xfId="0" applyFont="1" applyAlignment="1">
      <alignment horizontal="center" vertical="center"/>
    </xf>
    <xf numFmtId="4" fontId="5" fillId="0" borderId="0" xfId="0" applyNumberFormat="1" applyFont="1"/>
    <xf numFmtId="4" fontId="12" fillId="6" borderId="0" xfId="0" applyNumberFormat="1" applyFont="1" applyFill="1"/>
    <xf numFmtId="0" fontId="12" fillId="6" borderId="0" xfId="0" applyFont="1" applyFill="1"/>
    <xf numFmtId="0" fontId="0" fillId="9" borderId="0" xfId="0" applyFill="1"/>
    <xf numFmtId="0" fontId="12" fillId="9" borderId="0" xfId="0" applyFont="1" applyFill="1"/>
    <xf numFmtId="0" fontId="0" fillId="0" borderId="9" xfId="0" applyBorder="1"/>
    <xf numFmtId="4" fontId="0" fillId="7" borderId="0" xfId="1" applyNumberFormat="1" applyFont="1" applyFill="1" applyBorder="1"/>
    <xf numFmtId="4" fontId="6" fillId="2" borderId="0" xfId="0" applyNumberFormat="1" applyFont="1" applyFill="1"/>
    <xf numFmtId="0" fontId="6" fillId="2" borderId="0" xfId="0" applyFont="1" applyFill="1"/>
    <xf numFmtId="0" fontId="0" fillId="0" borderId="26" xfId="0" applyBorder="1" applyAlignment="1" applyProtection="1">
      <alignment horizontal="center"/>
      <protection locked="0"/>
    </xf>
    <xf numFmtId="0" fontId="0" fillId="0" borderId="27" xfId="0" applyBorder="1" applyAlignment="1" applyProtection="1">
      <alignment horizontal="center"/>
      <protection locked="0"/>
    </xf>
    <xf numFmtId="0" fontId="0" fillId="0" borderId="28" xfId="0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0" fillId="8" borderId="1" xfId="0" applyFill="1" applyBorder="1" applyProtection="1">
      <protection locked="0"/>
    </xf>
    <xf numFmtId="0" fontId="2" fillId="0" borderId="1" xfId="0" applyFont="1" applyBorder="1" applyProtection="1">
      <protection locked="0"/>
    </xf>
    <xf numFmtId="0" fontId="2" fillId="0" borderId="18" xfId="0" applyFont="1" applyBorder="1" applyAlignment="1" applyProtection="1">
      <alignment horizontal="center"/>
      <protection locked="0"/>
    </xf>
    <xf numFmtId="0" fontId="2" fillId="0" borderId="21" xfId="0" applyFon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14" fontId="2" fillId="0" borderId="1" xfId="0" applyNumberFormat="1" applyFont="1" applyBorder="1" applyAlignment="1" applyProtection="1">
      <alignment horizontal="center"/>
      <protection locked="0"/>
    </xf>
    <xf numFmtId="0" fontId="5" fillId="6" borderId="0" xfId="0" applyFont="1" applyFill="1"/>
    <xf numFmtId="4" fontId="4" fillId="2" borderId="1" xfId="0" applyNumberFormat="1" applyFont="1" applyFill="1" applyBorder="1"/>
    <xf numFmtId="165" fontId="5" fillId="0" borderId="0" xfId="0" applyNumberFormat="1" applyFont="1"/>
    <xf numFmtId="0" fontId="8" fillId="2" borderId="0" xfId="0" applyFont="1" applyFill="1" applyAlignment="1">
      <alignment horizontal="center"/>
    </xf>
    <xf numFmtId="0" fontId="2" fillId="0" borderId="0" xfId="0" applyFont="1"/>
    <xf numFmtId="0" fontId="2" fillId="2" borderId="0" xfId="0" applyFont="1" applyFill="1"/>
    <xf numFmtId="0" fontId="2" fillId="3" borderId="16" xfId="0" applyFont="1" applyFill="1" applyBorder="1"/>
    <xf numFmtId="0" fontId="2" fillId="2" borderId="16" xfId="0" applyFont="1" applyFill="1" applyBorder="1"/>
    <xf numFmtId="0" fontId="2" fillId="6" borderId="16" xfId="0" applyFont="1" applyFill="1" applyBorder="1"/>
    <xf numFmtId="0" fontId="2" fillId="0" borderId="0" xfId="0" applyFont="1" applyAlignment="1">
      <alignment horizontal="center"/>
    </xf>
    <xf numFmtId="0" fontId="1" fillId="7" borderId="13" xfId="0" applyFont="1" applyFill="1" applyBorder="1"/>
    <xf numFmtId="0" fontId="5" fillId="10" borderId="29" xfId="0" applyFont="1" applyFill="1" applyBorder="1" applyAlignment="1">
      <alignment vertical="top" wrapText="1"/>
    </xf>
    <xf numFmtId="0" fontId="4" fillId="10" borderId="29" xfId="0" applyFont="1" applyFill="1" applyBorder="1" applyAlignment="1">
      <alignment vertical="top" wrapText="1"/>
    </xf>
    <xf numFmtId="166" fontId="1" fillId="5" borderId="5" xfId="0" applyNumberFormat="1" applyFont="1" applyFill="1" applyBorder="1" applyAlignment="1">
      <alignment horizontal="left"/>
    </xf>
    <xf numFmtId="0" fontId="2" fillId="4" borderId="0" xfId="0" applyFont="1" applyFill="1"/>
    <xf numFmtId="0" fontId="2" fillId="11" borderId="0" xfId="0" applyFont="1" applyFill="1"/>
    <xf numFmtId="0" fontId="0" fillId="7" borderId="0" xfId="0" applyFill="1" applyAlignment="1">
      <alignment horizontal="center"/>
    </xf>
    <xf numFmtId="166" fontId="0" fillId="7" borderId="0" xfId="0" applyNumberFormat="1" applyFill="1"/>
    <xf numFmtId="166" fontId="6" fillId="7" borderId="0" xfId="0" applyNumberFormat="1" applyFont="1" applyFill="1"/>
    <xf numFmtId="0" fontId="0" fillId="11" borderId="11" xfId="0" applyFill="1" applyBorder="1"/>
    <xf numFmtId="0" fontId="0" fillId="11" borderId="0" xfId="0" applyFill="1"/>
    <xf numFmtId="0" fontId="0" fillId="12" borderId="0" xfId="0" applyFill="1"/>
    <xf numFmtId="4" fontId="12" fillId="12" borderId="0" xfId="0" applyNumberFormat="1" applyFont="1" applyFill="1"/>
    <xf numFmtId="4" fontId="6" fillId="12" borderId="0" xfId="0" applyNumberFormat="1" applyFont="1" applyFill="1"/>
    <xf numFmtId="4" fontId="0" fillId="12" borderId="0" xfId="1" applyNumberFormat="1" applyFont="1" applyFill="1" applyBorder="1"/>
    <xf numFmtId="167" fontId="0" fillId="0" borderId="0" xfId="0" applyNumberFormat="1"/>
    <xf numFmtId="3" fontId="5" fillId="3" borderId="21" xfId="0" applyNumberFormat="1" applyFont="1" applyFill="1" applyBorder="1" applyAlignment="1">
      <alignment horizontal="center"/>
    </xf>
    <xf numFmtId="3" fontId="13" fillId="2" borderId="21" xfId="0" applyNumberFormat="1" applyFont="1" applyFill="1" applyBorder="1" applyAlignment="1">
      <alignment horizontal="center"/>
    </xf>
    <xf numFmtId="3" fontId="13" fillId="3" borderId="21" xfId="0" applyNumberFormat="1" applyFont="1" applyFill="1" applyBorder="1" applyAlignment="1">
      <alignment horizontal="center"/>
    </xf>
    <xf numFmtId="3" fontId="13" fillId="6" borderId="21" xfId="0" applyNumberFormat="1" applyFont="1" applyFill="1" applyBorder="1" applyAlignment="1">
      <alignment horizontal="center"/>
    </xf>
    <xf numFmtId="0" fontId="14" fillId="13" borderId="0" xfId="0" applyFont="1" applyFill="1"/>
    <xf numFmtId="0" fontId="15" fillId="14" borderId="17" xfId="0" applyFont="1" applyFill="1" applyBorder="1"/>
    <xf numFmtId="0" fontId="15" fillId="14" borderId="19" xfId="0" applyFont="1" applyFill="1" applyBorder="1"/>
    <xf numFmtId="0" fontId="2" fillId="15" borderId="20" xfId="0" applyFont="1" applyFill="1" applyBorder="1"/>
    <xf numFmtId="0" fontId="2" fillId="15" borderId="22" xfId="0" applyFont="1" applyFill="1" applyBorder="1"/>
    <xf numFmtId="0" fontId="2" fillId="15" borderId="41" xfId="0" applyFont="1" applyFill="1" applyBorder="1"/>
    <xf numFmtId="0" fontId="2" fillId="15" borderId="42" xfId="0" applyFont="1" applyFill="1" applyBorder="1"/>
    <xf numFmtId="4" fontId="0" fillId="6" borderId="1" xfId="0" applyNumberFormat="1" applyFill="1" applyBorder="1" applyAlignment="1" applyProtection="1">
      <alignment horizontal="left"/>
      <protection locked="0"/>
    </xf>
    <xf numFmtId="0" fontId="16" fillId="0" borderId="0" xfId="0" applyFont="1" applyAlignment="1">
      <alignment horizontal="center"/>
    </xf>
    <xf numFmtId="0" fontId="17" fillId="0" borderId="0" xfId="0" applyFont="1"/>
    <xf numFmtId="0" fontId="16" fillId="3" borderId="16" xfId="0" applyFont="1" applyFill="1" applyBorder="1"/>
    <xf numFmtId="0" fontId="16" fillId="2" borderId="16" xfId="0" applyFont="1" applyFill="1" applyBorder="1"/>
    <xf numFmtId="0" fontId="16" fillId="6" borderId="16" xfId="0" applyFont="1" applyFill="1" applyBorder="1"/>
    <xf numFmtId="0" fontId="0" fillId="13" borderId="0" xfId="0" applyFill="1"/>
    <xf numFmtId="168" fontId="10" fillId="0" borderId="0" xfId="2" applyNumberFormat="1" applyFont="1"/>
    <xf numFmtId="0" fontId="6" fillId="6" borderId="0" xfId="0" applyFont="1" applyFill="1" applyAlignment="1">
      <alignment vertical="top" wrapText="1"/>
    </xf>
    <xf numFmtId="0" fontId="7" fillId="2" borderId="2" xfId="0" applyFont="1" applyFill="1" applyBorder="1" applyAlignment="1">
      <alignment vertical="top" wrapText="1"/>
    </xf>
    <xf numFmtId="0" fontId="5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11" xfId="0" applyBorder="1" applyAlignment="1">
      <alignment vertical="top" wrapText="1"/>
    </xf>
    <xf numFmtId="0" fontId="7" fillId="13" borderId="1" xfId="0" applyFont="1" applyFill="1" applyBorder="1" applyAlignment="1">
      <alignment horizontal="center"/>
    </xf>
    <xf numFmtId="0" fontId="15" fillId="16" borderId="0" xfId="0" applyFont="1" applyFill="1"/>
    <xf numFmtId="0" fontId="1" fillId="4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5" fillId="10" borderId="29" xfId="0" applyFont="1" applyFill="1" applyBorder="1" applyAlignment="1">
      <alignment vertical="top" wrapText="1"/>
    </xf>
    <xf numFmtId="0" fontId="5" fillId="10" borderId="30" xfId="0" applyFont="1" applyFill="1" applyBorder="1" applyAlignment="1">
      <alignment vertical="top" wrapText="1"/>
    </xf>
    <xf numFmtId="0" fontId="5" fillId="10" borderId="31" xfId="0" applyFont="1" applyFill="1" applyBorder="1" applyAlignment="1">
      <alignment vertical="top" wrapText="1"/>
    </xf>
    <xf numFmtId="0" fontId="4" fillId="10" borderId="29" xfId="0" applyFont="1" applyFill="1" applyBorder="1" applyAlignment="1">
      <alignment vertical="top" wrapText="1"/>
    </xf>
    <xf numFmtId="0" fontId="4" fillId="10" borderId="30" xfId="0" applyFont="1" applyFill="1" applyBorder="1" applyAlignment="1">
      <alignment vertical="top" wrapText="1"/>
    </xf>
    <xf numFmtId="0" fontId="4" fillId="10" borderId="31" xfId="0" applyFont="1" applyFill="1" applyBorder="1" applyAlignment="1">
      <alignment vertical="top" wrapText="1"/>
    </xf>
    <xf numFmtId="0" fontId="0" fillId="0" borderId="32" xfId="0" applyBorder="1" applyAlignment="1" applyProtection="1">
      <alignment horizontal="center"/>
      <protection locked="0"/>
    </xf>
    <xf numFmtId="0" fontId="0" fillId="0" borderId="33" xfId="0" applyBorder="1" applyAlignment="1" applyProtection="1">
      <alignment horizontal="center"/>
      <protection locked="0"/>
    </xf>
    <xf numFmtId="0" fontId="0" fillId="0" borderId="34" xfId="0" applyBorder="1" applyAlignment="1" applyProtection="1">
      <alignment horizont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3" fillId="5" borderId="6" xfId="0" applyFont="1" applyFill="1" applyBorder="1" applyAlignment="1">
      <alignment horizontal="center"/>
    </xf>
    <xf numFmtId="0" fontId="3" fillId="5" borderId="8" xfId="0" applyFont="1" applyFill="1" applyBorder="1" applyAlignment="1">
      <alignment horizontal="center"/>
    </xf>
    <xf numFmtId="0" fontId="0" fillId="5" borderId="32" xfId="0" applyFill="1" applyBorder="1" applyAlignment="1">
      <alignment horizontal="center"/>
    </xf>
    <xf numFmtId="0" fontId="0" fillId="5" borderId="34" xfId="0" applyFill="1" applyBorder="1" applyAlignment="1">
      <alignment horizontal="center"/>
    </xf>
    <xf numFmtId="0" fontId="11" fillId="5" borderId="32" xfId="0" applyFont="1" applyFill="1" applyBorder="1" applyAlignment="1">
      <alignment horizontal="center"/>
    </xf>
    <xf numFmtId="0" fontId="11" fillId="5" borderId="34" xfId="0" applyFont="1" applyFill="1" applyBorder="1" applyAlignment="1">
      <alignment horizontal="center"/>
    </xf>
    <xf numFmtId="0" fontId="0" fillId="2" borderId="0" xfId="0" applyFill="1" applyAlignment="1">
      <alignment horizontal="right"/>
    </xf>
    <xf numFmtId="0" fontId="3" fillId="5" borderId="7" xfId="0" applyFont="1" applyFill="1" applyBorder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0" fillId="7" borderId="32" xfId="0" applyFill="1" applyBorder="1" applyAlignment="1">
      <alignment horizontal="center"/>
    </xf>
    <xf numFmtId="0" fontId="0" fillId="7" borderId="34" xfId="0" applyFill="1" applyBorder="1" applyAlignment="1">
      <alignment horizontal="center"/>
    </xf>
    <xf numFmtId="0" fontId="0" fillId="3" borderId="0" xfId="0" quotePrefix="1" applyFill="1" applyAlignment="1">
      <alignment horizontal="center"/>
    </xf>
    <xf numFmtId="0" fontId="0" fillId="6" borderId="35" xfId="0" applyFill="1" applyBorder="1" applyAlignment="1">
      <alignment horizontal="right"/>
    </xf>
    <xf numFmtId="0" fontId="0" fillId="6" borderId="36" xfId="0" applyFill="1" applyBorder="1" applyAlignment="1">
      <alignment horizontal="right"/>
    </xf>
    <xf numFmtId="0" fontId="0" fillId="6" borderId="37" xfId="0" applyFill="1" applyBorder="1" applyAlignment="1">
      <alignment horizontal="right"/>
    </xf>
    <xf numFmtId="0" fontId="0" fillId="6" borderId="38" xfId="0" applyFill="1" applyBorder="1" applyAlignment="1">
      <alignment horizontal="right"/>
    </xf>
    <xf numFmtId="0" fontId="0" fillId="6" borderId="39" xfId="0" applyFill="1" applyBorder="1" applyAlignment="1">
      <alignment horizontal="right"/>
    </xf>
    <xf numFmtId="0" fontId="0" fillId="6" borderId="40" xfId="0" applyFill="1" applyBorder="1" applyAlignment="1">
      <alignment horizontal="right"/>
    </xf>
    <xf numFmtId="0" fontId="0" fillId="6" borderId="7" xfId="0" applyFill="1" applyBorder="1" applyAlignment="1">
      <alignment horizontal="center"/>
    </xf>
    <xf numFmtId="0" fontId="0" fillId="6" borderId="10" xfId="0" applyFill="1" applyBorder="1" applyAlignment="1">
      <alignment horizontal="center"/>
    </xf>
  </cellXfs>
  <cellStyles count="3">
    <cellStyle name="Prozent" xfId="2" builtinId="5"/>
    <cellStyle name="Standard" xfId="0" builtinId="0"/>
    <cellStyle name="Währung" xfId="1" builtin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66675</xdr:colOff>
      <xdr:row>1</xdr:row>
      <xdr:rowOff>85725</xdr:rowOff>
    </xdr:from>
    <xdr:to>
      <xdr:col>3</xdr:col>
      <xdr:colOff>657225</xdr:colOff>
      <xdr:row>1</xdr:row>
      <xdr:rowOff>85725</xdr:rowOff>
    </xdr:to>
    <xdr:sp macro="" textlink="">
      <xdr:nvSpPr>
        <xdr:cNvPr id="1041" name="Line 4">
          <a:extLst>
            <a:ext uri="{FF2B5EF4-FFF2-40B4-BE49-F238E27FC236}">
              <a16:creationId xmlns:a16="http://schemas.microsoft.com/office/drawing/2014/main" id="{00000000-0008-0000-0200-000011040000}"/>
            </a:ext>
          </a:extLst>
        </xdr:cNvPr>
        <xdr:cNvSpPr>
          <a:spLocks noChangeShapeType="1"/>
        </xdr:cNvSpPr>
      </xdr:nvSpPr>
      <xdr:spPr bwMode="auto">
        <a:xfrm>
          <a:off x="3752850" y="733425"/>
          <a:ext cx="590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8"/>
  <sheetViews>
    <sheetView workbookViewId="0">
      <selection activeCell="A23" sqref="A23"/>
    </sheetView>
  </sheetViews>
  <sheetFormatPr baseColWidth="10" defaultRowHeight="12.5" x14ac:dyDescent="0.25"/>
  <sheetData>
    <row r="1" spans="1:1" ht="13" x14ac:dyDescent="0.3">
      <c r="A1" s="54" t="s">
        <v>31</v>
      </c>
    </row>
    <row r="2" spans="1:1" x14ac:dyDescent="0.25">
      <c r="A2" s="60"/>
    </row>
    <row r="3" spans="1:1" x14ac:dyDescent="0.25">
      <c r="A3" t="s">
        <v>37</v>
      </c>
    </row>
    <row r="5" spans="1:1" x14ac:dyDescent="0.25">
      <c r="A5" s="60" t="s">
        <v>54</v>
      </c>
    </row>
    <row r="6" spans="1:1" x14ac:dyDescent="0.25">
      <c r="A6" t="s">
        <v>38</v>
      </c>
    </row>
    <row r="8" spans="1:1" ht="13" x14ac:dyDescent="0.3">
      <c r="A8" s="54" t="s">
        <v>32</v>
      </c>
    </row>
    <row r="9" spans="1:1" x14ac:dyDescent="0.25">
      <c r="A9" t="s">
        <v>33</v>
      </c>
    </row>
    <row r="10" spans="1:1" x14ac:dyDescent="0.25">
      <c r="A10" t="s">
        <v>39</v>
      </c>
    </row>
    <row r="11" spans="1:1" x14ac:dyDescent="0.25">
      <c r="A11" s="159" t="s">
        <v>109</v>
      </c>
    </row>
    <row r="12" spans="1:1" x14ac:dyDescent="0.25">
      <c r="A12" s="159" t="s">
        <v>110</v>
      </c>
    </row>
    <row r="13" spans="1:1" x14ac:dyDescent="0.25">
      <c r="A13" t="s">
        <v>41</v>
      </c>
    </row>
    <row r="14" spans="1:1" x14ac:dyDescent="0.25">
      <c r="A14" t="s">
        <v>40</v>
      </c>
    </row>
    <row r="17" spans="1:1" ht="13" x14ac:dyDescent="0.3">
      <c r="A17" s="54" t="s">
        <v>34</v>
      </c>
    </row>
    <row r="18" spans="1:1" x14ac:dyDescent="0.25">
      <c r="A18" s="159" t="s">
        <v>132</v>
      </c>
    </row>
    <row r="20" spans="1:1" ht="13" x14ac:dyDescent="0.3">
      <c r="A20" s="54" t="s">
        <v>35</v>
      </c>
    </row>
    <row r="21" spans="1:1" x14ac:dyDescent="0.25">
      <c r="A21" s="159" t="s">
        <v>115</v>
      </c>
    </row>
    <row r="22" spans="1:1" x14ac:dyDescent="0.25">
      <c r="A22" s="159"/>
    </row>
    <row r="23" spans="1:1" x14ac:dyDescent="0.25">
      <c r="A23" s="159" t="s">
        <v>117</v>
      </c>
    </row>
    <row r="25" spans="1:1" ht="13" x14ac:dyDescent="0.3">
      <c r="A25" s="54" t="s">
        <v>36</v>
      </c>
    </row>
    <row r="26" spans="1:1" x14ac:dyDescent="0.25">
      <c r="A26" s="159" t="s">
        <v>116</v>
      </c>
    </row>
    <row r="28" spans="1:1" ht="13" x14ac:dyDescent="0.3">
      <c r="A28" s="54"/>
    </row>
  </sheetData>
  <phoneticPr fontId="0" type="noConversion"/>
  <pageMargins left="0.78740157499999996" right="0.78740157499999996" top="0.984251969" bottom="0.984251969" header="0.4921259845" footer="0.4921259845"/>
  <pageSetup paperSize="9" orientation="landscape" horizont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>
    <pageSetUpPr fitToPage="1"/>
  </sheetPr>
  <dimension ref="A1:G44"/>
  <sheetViews>
    <sheetView workbookViewId="0">
      <pane ySplit="1" topLeftCell="A2" activePane="bottomLeft" state="frozen"/>
      <selection pane="bottomLeft" activeCell="B5" sqref="B5"/>
    </sheetView>
  </sheetViews>
  <sheetFormatPr baseColWidth="10" defaultColWidth="11.54296875" defaultRowHeight="15.5" x14ac:dyDescent="0.35"/>
  <cols>
    <col min="1" max="1" width="11.54296875" style="96"/>
    <col min="2" max="2" width="21.453125" style="194" customWidth="1"/>
    <col min="3" max="3" width="11.54296875" style="194"/>
    <col min="4" max="4" width="19.54296875" style="96" bestFit="1" customWidth="1"/>
    <col min="5" max="16384" width="11.54296875" style="96"/>
  </cols>
  <sheetData>
    <row r="1" spans="1:7" x14ac:dyDescent="0.35">
      <c r="A1" s="160" t="s">
        <v>5</v>
      </c>
      <c r="B1" s="158" t="s">
        <v>133</v>
      </c>
      <c r="C1" s="160" t="s">
        <v>5</v>
      </c>
      <c r="D1" s="158" t="s">
        <v>134</v>
      </c>
    </row>
    <row r="2" spans="1:7" x14ac:dyDescent="0.35">
      <c r="A2" s="164"/>
      <c r="B2" s="164" t="s">
        <v>108</v>
      </c>
      <c r="C2" s="193"/>
      <c r="D2" s="164" t="s">
        <v>105</v>
      </c>
    </row>
    <row r="3" spans="1:7" ht="17.5" customHeight="1" x14ac:dyDescent="0.35">
      <c r="A3" s="161" t="s">
        <v>6</v>
      </c>
      <c r="B3" s="181">
        <v>158700</v>
      </c>
      <c r="C3" s="195" t="s">
        <v>6</v>
      </c>
      <c r="D3" s="181">
        <v>160600</v>
      </c>
      <c r="G3" s="199"/>
    </row>
    <row r="4" spans="1:7" ht="17.5" customHeight="1" x14ac:dyDescent="0.35">
      <c r="A4" s="161" t="s">
        <v>102</v>
      </c>
      <c r="B4" s="181">
        <v>140000</v>
      </c>
      <c r="C4" s="195" t="s">
        <v>102</v>
      </c>
      <c r="D4" s="181">
        <v>141700</v>
      </c>
      <c r="G4" s="199"/>
    </row>
    <row r="5" spans="1:7" ht="17.5" customHeight="1" x14ac:dyDescent="0.35">
      <c r="A5" s="162" t="s">
        <v>56</v>
      </c>
      <c r="B5" s="182">
        <v>136300</v>
      </c>
      <c r="C5" s="196" t="s">
        <v>56</v>
      </c>
      <c r="D5" s="182">
        <v>137900</v>
      </c>
      <c r="G5" s="199"/>
    </row>
    <row r="6" spans="1:7" ht="17.5" customHeight="1" x14ac:dyDescent="0.35">
      <c r="A6" s="162" t="s">
        <v>57</v>
      </c>
      <c r="B6" s="182">
        <v>136300</v>
      </c>
      <c r="C6" s="196" t="s">
        <v>57</v>
      </c>
      <c r="D6" s="182">
        <v>137900</v>
      </c>
      <c r="G6" s="199"/>
    </row>
    <row r="7" spans="1:7" ht="17.5" customHeight="1" x14ac:dyDescent="0.35">
      <c r="A7" s="162" t="s">
        <v>60</v>
      </c>
      <c r="B7" s="182">
        <v>75400</v>
      </c>
      <c r="C7" s="196" t="s">
        <v>60</v>
      </c>
      <c r="D7" s="182">
        <v>76300</v>
      </c>
      <c r="G7" s="199"/>
    </row>
    <row r="8" spans="1:7" ht="17.5" customHeight="1" x14ac:dyDescent="0.35">
      <c r="A8" s="161" t="s">
        <v>7</v>
      </c>
      <c r="B8" s="183">
        <v>112100</v>
      </c>
      <c r="C8" s="195" t="s">
        <v>7</v>
      </c>
      <c r="D8" s="183">
        <v>113400</v>
      </c>
      <c r="G8" s="199"/>
    </row>
    <row r="9" spans="1:7" ht="17.5" customHeight="1" x14ac:dyDescent="0.35">
      <c r="A9" s="161" t="s">
        <v>8</v>
      </c>
      <c r="B9" s="183">
        <v>99700</v>
      </c>
      <c r="C9" s="195" t="s">
        <v>8</v>
      </c>
      <c r="D9" s="183">
        <v>100900</v>
      </c>
      <c r="G9" s="199"/>
    </row>
    <row r="10" spans="1:7" ht="17.5" customHeight="1" x14ac:dyDescent="0.35">
      <c r="A10" s="161" t="s">
        <v>9</v>
      </c>
      <c r="B10" s="183">
        <v>91100</v>
      </c>
      <c r="C10" s="195" t="s">
        <v>9</v>
      </c>
      <c r="D10" s="183">
        <v>92200</v>
      </c>
      <c r="G10" s="199"/>
    </row>
    <row r="11" spans="1:7" ht="17.5" customHeight="1" x14ac:dyDescent="0.35">
      <c r="A11" s="161" t="s">
        <v>100</v>
      </c>
      <c r="B11" s="183">
        <v>89800</v>
      </c>
      <c r="C11" s="195" t="s">
        <v>100</v>
      </c>
      <c r="D11" s="183">
        <v>90900</v>
      </c>
      <c r="G11" s="199"/>
    </row>
    <row r="12" spans="1:7" ht="17.5" customHeight="1" x14ac:dyDescent="0.35">
      <c r="A12" s="161" t="s">
        <v>103</v>
      </c>
      <c r="B12" s="183">
        <v>79200</v>
      </c>
      <c r="C12" s="195" t="s">
        <v>103</v>
      </c>
      <c r="D12" s="183">
        <v>80100</v>
      </c>
      <c r="G12" s="199"/>
    </row>
    <row r="13" spans="1:7" ht="17.5" customHeight="1" x14ac:dyDescent="0.35">
      <c r="A13" s="161" t="s">
        <v>58</v>
      </c>
      <c r="B13" s="183">
        <v>80900</v>
      </c>
      <c r="C13" s="195" t="s">
        <v>58</v>
      </c>
      <c r="D13" s="183">
        <v>81900</v>
      </c>
      <c r="G13" s="199"/>
    </row>
    <row r="14" spans="1:7" ht="17.5" customHeight="1" x14ac:dyDescent="0.35">
      <c r="A14" s="161" t="s">
        <v>59</v>
      </c>
      <c r="B14" s="183">
        <v>69700</v>
      </c>
      <c r="C14" s="195" t="s">
        <v>59</v>
      </c>
      <c r="D14" s="183">
        <v>70500</v>
      </c>
      <c r="G14" s="199"/>
    </row>
    <row r="15" spans="1:7" ht="17.5" customHeight="1" x14ac:dyDescent="0.35">
      <c r="A15" s="162" t="s">
        <v>10</v>
      </c>
      <c r="B15" s="182">
        <v>73500</v>
      </c>
      <c r="C15" s="196" t="s">
        <v>10</v>
      </c>
      <c r="D15" s="182">
        <v>74400</v>
      </c>
      <c r="G15" s="199"/>
    </row>
    <row r="16" spans="1:7" ht="17.5" customHeight="1" x14ac:dyDescent="0.35">
      <c r="A16" s="162" t="s">
        <v>11</v>
      </c>
      <c r="B16" s="182">
        <v>65500</v>
      </c>
      <c r="C16" s="196" t="s">
        <v>11</v>
      </c>
      <c r="D16" s="182">
        <v>66300</v>
      </c>
      <c r="G16" s="199"/>
    </row>
    <row r="17" spans="1:7" ht="17.5" customHeight="1" x14ac:dyDescent="0.35">
      <c r="A17" s="162" t="s">
        <v>12</v>
      </c>
      <c r="B17" s="182">
        <v>61000</v>
      </c>
      <c r="C17" s="196" t="s">
        <v>12</v>
      </c>
      <c r="D17" s="182">
        <v>61700</v>
      </c>
      <c r="G17" s="199"/>
    </row>
    <row r="18" spans="1:7" ht="17.5" customHeight="1" x14ac:dyDescent="0.35">
      <c r="A18" s="162" t="s">
        <v>30</v>
      </c>
      <c r="B18" s="182">
        <v>59900</v>
      </c>
      <c r="C18" s="196" t="s">
        <v>30</v>
      </c>
      <c r="D18" s="182">
        <v>60600</v>
      </c>
      <c r="G18" s="199"/>
    </row>
    <row r="19" spans="1:7" ht="17.5" customHeight="1" x14ac:dyDescent="0.35">
      <c r="A19" s="161" t="s">
        <v>104</v>
      </c>
      <c r="B19" s="182">
        <v>51900</v>
      </c>
      <c r="C19" s="195" t="s">
        <v>104</v>
      </c>
      <c r="D19" s="182">
        <v>52500</v>
      </c>
      <c r="G19" s="199"/>
    </row>
    <row r="20" spans="1:7" ht="17.5" customHeight="1" x14ac:dyDescent="0.35">
      <c r="A20" s="161" t="s">
        <v>13</v>
      </c>
      <c r="B20" s="182">
        <v>49900</v>
      </c>
      <c r="C20" s="195" t="s">
        <v>13</v>
      </c>
      <c r="D20" s="182">
        <v>50500</v>
      </c>
      <c r="G20" s="199"/>
    </row>
    <row r="21" spans="1:7" ht="17.5" customHeight="1" x14ac:dyDescent="0.35">
      <c r="A21" s="161" t="s">
        <v>14</v>
      </c>
      <c r="B21" s="182">
        <v>46600</v>
      </c>
      <c r="C21" s="195" t="s">
        <v>14</v>
      </c>
      <c r="D21" s="182">
        <v>47200</v>
      </c>
      <c r="G21" s="199"/>
    </row>
    <row r="22" spans="1:7" ht="17.5" customHeight="1" x14ac:dyDescent="0.35">
      <c r="A22" s="161" t="s">
        <v>15</v>
      </c>
      <c r="B22" s="182">
        <v>42900</v>
      </c>
      <c r="C22" s="195" t="s">
        <v>15</v>
      </c>
      <c r="D22" s="182">
        <v>43400</v>
      </c>
      <c r="G22" s="199"/>
    </row>
    <row r="23" spans="1:7" ht="17.5" customHeight="1" x14ac:dyDescent="0.35">
      <c r="A23" s="163" t="s">
        <v>80</v>
      </c>
      <c r="B23" s="184">
        <v>134100</v>
      </c>
      <c r="C23" s="197" t="s">
        <v>80</v>
      </c>
      <c r="D23" s="184">
        <v>137000</v>
      </c>
      <c r="G23" s="199"/>
    </row>
    <row r="24" spans="1:7" ht="17.5" customHeight="1" x14ac:dyDescent="0.35">
      <c r="A24" s="163" t="s">
        <v>63</v>
      </c>
      <c r="B24" s="184">
        <v>113500</v>
      </c>
      <c r="C24" s="197" t="s">
        <v>63</v>
      </c>
      <c r="D24" s="184">
        <v>116000</v>
      </c>
      <c r="G24" s="199"/>
    </row>
    <row r="25" spans="1:7" ht="17.5" customHeight="1" x14ac:dyDescent="0.35">
      <c r="A25" s="163" t="s">
        <v>75</v>
      </c>
      <c r="B25" s="184">
        <v>102200</v>
      </c>
      <c r="C25" s="197" t="s">
        <v>75</v>
      </c>
      <c r="D25" s="184">
        <v>104400</v>
      </c>
      <c r="G25" s="199"/>
    </row>
    <row r="26" spans="1:7" ht="17.5" customHeight="1" x14ac:dyDescent="0.35">
      <c r="A26" s="163" t="s">
        <v>81</v>
      </c>
      <c r="B26" s="184">
        <v>97800</v>
      </c>
      <c r="C26" s="197" t="s">
        <v>81</v>
      </c>
      <c r="D26" s="184">
        <v>99900</v>
      </c>
      <c r="G26" s="199"/>
    </row>
    <row r="27" spans="1:7" ht="17.5" customHeight="1" x14ac:dyDescent="0.35">
      <c r="A27" s="163" t="s">
        <v>76</v>
      </c>
      <c r="B27" s="184">
        <v>93700</v>
      </c>
      <c r="C27" s="197" t="s">
        <v>76</v>
      </c>
      <c r="D27" s="184">
        <v>95700</v>
      </c>
      <c r="G27" s="199"/>
    </row>
    <row r="28" spans="1:7" ht="17.5" customHeight="1" x14ac:dyDescent="0.35">
      <c r="A28" s="163" t="s">
        <v>77</v>
      </c>
      <c r="B28" s="184">
        <v>92900</v>
      </c>
      <c r="C28" s="197" t="s">
        <v>77</v>
      </c>
      <c r="D28" s="184">
        <v>94900</v>
      </c>
      <c r="G28" s="199"/>
    </row>
    <row r="29" spans="1:7" ht="17.5" customHeight="1" x14ac:dyDescent="0.35">
      <c r="A29" s="163" t="s">
        <v>74</v>
      </c>
      <c r="B29" s="184">
        <v>88700</v>
      </c>
      <c r="C29" s="197" t="s">
        <v>74</v>
      </c>
      <c r="D29" s="184">
        <v>90600</v>
      </c>
      <c r="G29" s="199"/>
    </row>
    <row r="30" spans="1:7" ht="17.5" customHeight="1" x14ac:dyDescent="0.35">
      <c r="A30" s="163" t="s">
        <v>73</v>
      </c>
      <c r="B30" s="184">
        <v>74500</v>
      </c>
      <c r="C30" s="197" t="s">
        <v>73</v>
      </c>
      <c r="D30" s="184">
        <v>76100</v>
      </c>
      <c r="G30" s="199"/>
    </row>
    <row r="31" spans="1:7" ht="17.5" customHeight="1" x14ac:dyDescent="0.35">
      <c r="A31" s="163" t="s">
        <v>65</v>
      </c>
      <c r="B31" s="184">
        <v>71900</v>
      </c>
      <c r="C31" s="197" t="s">
        <v>65</v>
      </c>
      <c r="D31" s="184">
        <v>73500</v>
      </c>
      <c r="G31" s="199"/>
    </row>
    <row r="32" spans="1:7" ht="17.5" customHeight="1" x14ac:dyDescent="0.35">
      <c r="A32" s="163" t="s">
        <v>66</v>
      </c>
      <c r="B32" s="184">
        <v>66300</v>
      </c>
      <c r="C32" s="197" t="s">
        <v>66</v>
      </c>
      <c r="D32" s="184">
        <v>67700</v>
      </c>
      <c r="G32" s="199"/>
    </row>
    <row r="33" spans="1:7" ht="17.5" customHeight="1" x14ac:dyDescent="0.35">
      <c r="A33" s="163" t="s">
        <v>67</v>
      </c>
      <c r="B33" s="184">
        <v>66100</v>
      </c>
      <c r="C33" s="197" t="s">
        <v>67</v>
      </c>
      <c r="D33" s="184">
        <v>67500</v>
      </c>
      <c r="G33" s="199"/>
    </row>
    <row r="34" spans="1:7" ht="17.5" customHeight="1" x14ac:dyDescent="0.35">
      <c r="A34" s="163" t="s">
        <v>68</v>
      </c>
      <c r="B34" s="184">
        <v>59800</v>
      </c>
      <c r="C34" s="197" t="s">
        <v>68</v>
      </c>
      <c r="D34" s="184">
        <v>61100</v>
      </c>
      <c r="G34" s="199"/>
    </row>
    <row r="35" spans="1:7" ht="17.5" customHeight="1" x14ac:dyDescent="0.35">
      <c r="A35" s="163" t="s">
        <v>69</v>
      </c>
      <c r="B35" s="184">
        <v>58500</v>
      </c>
      <c r="C35" s="197" t="s">
        <v>69</v>
      </c>
      <c r="D35" s="184">
        <v>59800</v>
      </c>
      <c r="G35" s="199"/>
    </row>
    <row r="36" spans="1:7" ht="17.5" customHeight="1" x14ac:dyDescent="0.35">
      <c r="A36" s="163" t="s">
        <v>70</v>
      </c>
      <c r="B36" s="184">
        <v>54200</v>
      </c>
      <c r="C36" s="197" t="s">
        <v>70</v>
      </c>
      <c r="D36" s="184">
        <v>55400</v>
      </c>
      <c r="G36" s="199"/>
    </row>
    <row r="37" spans="1:7" ht="17.5" customHeight="1" x14ac:dyDescent="0.35">
      <c r="A37" s="163" t="s">
        <v>71</v>
      </c>
      <c r="B37" s="184">
        <v>50000</v>
      </c>
      <c r="C37" s="197" t="s">
        <v>71</v>
      </c>
      <c r="D37" s="184">
        <v>51100</v>
      </c>
      <c r="G37" s="199"/>
    </row>
    <row r="38" spans="1:7" ht="17.5" customHeight="1" x14ac:dyDescent="0.35">
      <c r="A38" s="163" t="s">
        <v>82</v>
      </c>
      <c r="B38" s="184">
        <v>49300</v>
      </c>
      <c r="C38" s="197" t="s">
        <v>82</v>
      </c>
      <c r="D38" s="184">
        <v>50400</v>
      </c>
      <c r="G38" s="199"/>
    </row>
    <row r="39" spans="1:7" ht="17.5" customHeight="1" x14ac:dyDescent="0.35">
      <c r="A39" s="163" t="s">
        <v>72</v>
      </c>
      <c r="B39" s="184">
        <v>47600</v>
      </c>
      <c r="C39" s="197" t="s">
        <v>72</v>
      </c>
      <c r="D39" s="184">
        <v>48600</v>
      </c>
      <c r="G39" s="199"/>
    </row>
    <row r="40" spans="1:7" ht="17.5" customHeight="1" x14ac:dyDescent="0.35">
      <c r="A40" s="163" t="s">
        <v>64</v>
      </c>
      <c r="B40" s="184">
        <v>41700</v>
      </c>
      <c r="C40" s="197" t="s">
        <v>64</v>
      </c>
      <c r="D40" s="184">
        <v>42600</v>
      </c>
      <c r="G40" s="199"/>
    </row>
    <row r="41" spans="1:7" ht="17.5" customHeight="1" x14ac:dyDescent="0.35">
      <c r="A41" s="161" t="s">
        <v>96</v>
      </c>
      <c r="B41" s="183">
        <v>106000</v>
      </c>
      <c r="C41" s="195" t="s">
        <v>96</v>
      </c>
      <c r="D41" s="183">
        <v>108300</v>
      </c>
      <c r="G41" s="199"/>
    </row>
    <row r="42" spans="1:7" ht="17.5" customHeight="1" x14ac:dyDescent="0.35">
      <c r="A42" s="161" t="s">
        <v>97</v>
      </c>
      <c r="B42" s="183">
        <v>129500</v>
      </c>
      <c r="C42" s="195" t="s">
        <v>97</v>
      </c>
      <c r="D42" s="183">
        <v>132300</v>
      </c>
      <c r="G42" s="199"/>
    </row>
    <row r="43" spans="1:7" ht="17.5" customHeight="1" x14ac:dyDescent="0.35">
      <c r="A43" s="161" t="s">
        <v>98</v>
      </c>
      <c r="B43" s="183">
        <v>170800</v>
      </c>
      <c r="C43" s="195" t="s">
        <v>98</v>
      </c>
      <c r="D43" s="183">
        <v>174500</v>
      </c>
      <c r="G43" s="199"/>
    </row>
    <row r="44" spans="1:7" ht="17.5" customHeight="1" x14ac:dyDescent="0.35">
      <c r="A44" s="161" t="s">
        <v>99</v>
      </c>
      <c r="B44" s="183">
        <v>202900</v>
      </c>
      <c r="C44" s="195" t="s">
        <v>99</v>
      </c>
      <c r="D44" s="183">
        <v>207300</v>
      </c>
      <c r="G44" s="199"/>
    </row>
  </sheetData>
  <sheetProtection sheet="1" objects="1" scenarios="1"/>
  <phoneticPr fontId="0" type="noConversion"/>
  <pageMargins left="0.78740157480314965" right="0.78740157480314965" top="0.82677165354330717" bottom="0.78740157480314965" header="0.51181102362204722" footer="0.51181102362204722"/>
  <pageSetup paperSize="9" scale="92" orientation="portrait" r:id="rId1"/>
  <headerFooter alignWithMargins="0">
    <oddHeader>&amp;CStellen-Durchschnittssätze lt. Haushaltsplan</oddHeader>
    <oddFooter>Seite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2:I40"/>
  <sheetViews>
    <sheetView workbookViewId="0">
      <selection activeCell="E3" sqref="E3"/>
    </sheetView>
  </sheetViews>
  <sheetFormatPr baseColWidth="10" defaultRowHeight="12.5" x14ac:dyDescent="0.25"/>
  <cols>
    <col min="1" max="1" width="14" customWidth="1"/>
    <col min="2" max="2" width="19.54296875" customWidth="1"/>
    <col min="3" max="3" width="21.81640625" style="2" customWidth="1"/>
    <col min="4" max="4" width="10.1796875" style="2" customWidth="1"/>
    <col min="5" max="5" width="16.453125" style="2" customWidth="1"/>
    <col min="6" max="7" width="18.1796875" style="2" customWidth="1"/>
    <col min="8" max="8" width="9.1796875" style="2" customWidth="1"/>
    <col min="9" max="9" width="16" style="2" customWidth="1"/>
  </cols>
  <sheetData>
    <row r="2" spans="1:9" x14ac:dyDescent="0.25">
      <c r="A2" s="18"/>
      <c r="B2" s="18"/>
      <c r="C2" s="18" t="s">
        <v>0</v>
      </c>
      <c r="D2" s="17"/>
      <c r="E2" s="19">
        <v>1</v>
      </c>
      <c r="F2" s="13" t="s">
        <v>1</v>
      </c>
      <c r="G2" s="13"/>
      <c r="H2" s="3"/>
      <c r="I2" s="3"/>
    </row>
    <row r="3" spans="1:9" x14ac:dyDescent="0.25">
      <c r="A3" s="61"/>
      <c r="B3" s="61"/>
      <c r="C3" s="61" t="s">
        <v>138</v>
      </c>
      <c r="D3" s="5"/>
      <c r="E3" s="4"/>
      <c r="F3" s="4"/>
      <c r="G3" s="4"/>
      <c r="H3" s="4"/>
      <c r="I3" s="4"/>
    </row>
    <row r="4" spans="1:9" x14ac:dyDescent="0.25">
      <c r="A4" s="4"/>
      <c r="B4" s="4"/>
      <c r="C4" s="4"/>
      <c r="D4" s="4"/>
      <c r="E4" s="4"/>
      <c r="F4" s="4"/>
      <c r="G4" s="4"/>
      <c r="H4" s="4"/>
      <c r="I4" s="4"/>
    </row>
    <row r="5" spans="1:9" x14ac:dyDescent="0.25">
      <c r="A5" s="6" t="s">
        <v>42</v>
      </c>
      <c r="B5" s="6" t="s">
        <v>94</v>
      </c>
      <c r="C5" s="6" t="s">
        <v>106</v>
      </c>
      <c r="D5" s="6" t="s">
        <v>23</v>
      </c>
      <c r="E5" s="6" t="s">
        <v>95</v>
      </c>
      <c r="F5" s="6" t="s">
        <v>107</v>
      </c>
      <c r="G5" s="6" t="s">
        <v>94</v>
      </c>
      <c r="H5" s="6" t="s">
        <v>23</v>
      </c>
      <c r="I5" s="6" t="s">
        <v>95</v>
      </c>
    </row>
    <row r="6" spans="1:9" x14ac:dyDescent="0.25">
      <c r="A6" s="14"/>
      <c r="B6" s="14"/>
      <c r="C6" s="14"/>
      <c r="D6" s="15" t="s">
        <v>2</v>
      </c>
      <c r="E6" s="20" t="s">
        <v>43</v>
      </c>
      <c r="F6" s="7"/>
      <c r="G6" s="7"/>
      <c r="H6" s="7"/>
      <c r="I6" s="20" t="s">
        <v>43</v>
      </c>
    </row>
    <row r="7" spans="1:9" x14ac:dyDescent="0.25">
      <c r="A7" s="120"/>
      <c r="B7" s="145"/>
      <c r="C7" s="151"/>
      <c r="D7" s="121"/>
      <c r="E7" s="122" t="str">
        <f>IF(C7="","",(IF($E$2=1,VLOOKUP(C7,sätze1,2,FALSE),IF($E$2=2,VLOOKUP(C7,sätze2,2,FALSE))))*(IF(D7="",1,D7)))</f>
        <v/>
      </c>
      <c r="F7" s="151"/>
      <c r="G7" s="121"/>
      <c r="H7" s="121"/>
      <c r="I7" s="123" t="str">
        <f>IF(F7="","",(IF($E$2=1,VLOOKUP(F7,sätze1,2,FALSE),IF($E$2=2,VLOOKUP(F7,sätze2,2,FALSE))))*(IF(H7="",1,H7)))</f>
        <v/>
      </c>
    </row>
    <row r="8" spans="1:9" x14ac:dyDescent="0.25">
      <c r="A8" s="124"/>
      <c r="B8" s="146"/>
      <c r="C8" s="152"/>
      <c r="D8" s="125"/>
      <c r="E8" s="126" t="str">
        <f t="shared" ref="E8:E17" si="0">IF(C8="","",(IF($E$2=1,VLOOKUP(C8,sätze1,2,FALSE),IF($E$2=2,VLOOKUP(C8,sätze2,2,FALSE))))*(IF(D8="",1,D8)))</f>
        <v/>
      </c>
      <c r="F8" s="152"/>
      <c r="G8" s="125"/>
      <c r="H8" s="125"/>
      <c r="I8" s="127" t="str">
        <f t="shared" ref="I8:I17" si="1">IF(F8="","",(IF($E$2=1,VLOOKUP(F8,sätze1,2,FALSE),IF($E$2=2,VLOOKUP(F8,sätze2,2,FALSE))))*(IF(H8="",1,H8)))</f>
        <v/>
      </c>
    </row>
    <row r="9" spans="1:9" x14ac:dyDescent="0.25">
      <c r="A9" s="124"/>
      <c r="B9" s="146"/>
      <c r="C9" s="152"/>
      <c r="D9" s="125"/>
      <c r="E9" s="126" t="str">
        <f t="shared" si="0"/>
        <v/>
      </c>
      <c r="F9" s="152"/>
      <c r="G9" s="125"/>
      <c r="H9" s="125"/>
      <c r="I9" s="127" t="str">
        <f t="shared" si="1"/>
        <v/>
      </c>
    </row>
    <row r="10" spans="1:9" x14ac:dyDescent="0.25">
      <c r="A10" s="124"/>
      <c r="B10" s="146"/>
      <c r="C10" s="152"/>
      <c r="D10" s="125"/>
      <c r="E10" s="126" t="str">
        <f t="shared" si="0"/>
        <v/>
      </c>
      <c r="F10" s="152"/>
      <c r="G10" s="125"/>
      <c r="H10" s="125"/>
      <c r="I10" s="127" t="str">
        <f t="shared" si="1"/>
        <v/>
      </c>
    </row>
    <row r="11" spans="1:9" x14ac:dyDescent="0.25">
      <c r="A11" s="124"/>
      <c r="B11" s="146"/>
      <c r="C11" s="152"/>
      <c r="D11" s="125"/>
      <c r="E11" s="126" t="str">
        <f t="shared" si="0"/>
        <v/>
      </c>
      <c r="F11" s="152"/>
      <c r="G11" s="125"/>
      <c r="H11" s="125"/>
      <c r="I11" s="127" t="str">
        <f t="shared" si="1"/>
        <v/>
      </c>
    </row>
    <row r="12" spans="1:9" x14ac:dyDescent="0.25">
      <c r="A12" s="124"/>
      <c r="B12" s="146"/>
      <c r="C12" s="152"/>
      <c r="D12" s="125"/>
      <c r="E12" s="126" t="str">
        <f t="shared" si="0"/>
        <v/>
      </c>
      <c r="F12" s="152"/>
      <c r="G12" s="125"/>
      <c r="H12" s="125"/>
      <c r="I12" s="127" t="str">
        <f t="shared" si="1"/>
        <v/>
      </c>
    </row>
    <row r="13" spans="1:9" x14ac:dyDescent="0.25">
      <c r="A13" s="124"/>
      <c r="B13" s="146"/>
      <c r="C13" s="152"/>
      <c r="D13" s="125"/>
      <c r="E13" s="126" t="str">
        <f t="shared" si="0"/>
        <v/>
      </c>
      <c r="F13" s="125"/>
      <c r="G13" s="125"/>
      <c r="H13" s="125"/>
      <c r="I13" s="127" t="str">
        <f t="shared" si="1"/>
        <v/>
      </c>
    </row>
    <row r="14" spans="1:9" x14ac:dyDescent="0.25">
      <c r="A14" s="124"/>
      <c r="B14" s="146"/>
      <c r="C14" s="152"/>
      <c r="D14" s="125"/>
      <c r="E14" s="126" t="str">
        <f t="shared" si="0"/>
        <v/>
      </c>
      <c r="F14" s="125"/>
      <c r="G14" s="125"/>
      <c r="H14" s="125"/>
      <c r="I14" s="127" t="str">
        <f t="shared" si="1"/>
        <v/>
      </c>
    </row>
    <row r="15" spans="1:9" x14ac:dyDescent="0.25">
      <c r="A15" s="124"/>
      <c r="B15" s="146"/>
      <c r="C15" s="152"/>
      <c r="D15" s="125"/>
      <c r="E15" s="126" t="str">
        <f t="shared" si="0"/>
        <v/>
      </c>
      <c r="F15" s="125"/>
      <c r="G15" s="125"/>
      <c r="H15" s="125"/>
      <c r="I15" s="127" t="str">
        <f t="shared" si="1"/>
        <v/>
      </c>
    </row>
    <row r="16" spans="1:9" x14ac:dyDescent="0.25">
      <c r="A16" s="124"/>
      <c r="B16" s="146"/>
      <c r="C16" s="125"/>
      <c r="D16" s="125"/>
      <c r="E16" s="126" t="str">
        <f t="shared" si="0"/>
        <v/>
      </c>
      <c r="F16" s="125"/>
      <c r="G16" s="125"/>
      <c r="H16" s="125"/>
      <c r="I16" s="127" t="str">
        <f t="shared" si="1"/>
        <v/>
      </c>
    </row>
    <row r="17" spans="1:9" x14ac:dyDescent="0.25">
      <c r="A17" s="128"/>
      <c r="B17" s="147"/>
      <c r="C17" s="129"/>
      <c r="D17" s="129"/>
      <c r="E17" s="130" t="str">
        <f t="shared" si="0"/>
        <v/>
      </c>
      <c r="F17" s="129"/>
      <c r="G17" s="129"/>
      <c r="H17" s="129"/>
      <c r="I17" s="131" t="str">
        <f t="shared" si="1"/>
        <v/>
      </c>
    </row>
    <row r="18" spans="1:9" ht="13" x14ac:dyDescent="0.3">
      <c r="A18" s="110"/>
      <c r="B18" s="110"/>
      <c r="C18" s="110"/>
      <c r="D18" s="108" t="s">
        <v>3</v>
      </c>
      <c r="E18" s="93">
        <f>SUM(E7:E17)</f>
        <v>0</v>
      </c>
      <c r="F18" s="3"/>
      <c r="G18" s="8"/>
      <c r="H18" s="10" t="s">
        <v>3</v>
      </c>
      <c r="I18" s="93">
        <f>SUM(I7:I17)</f>
        <v>0</v>
      </c>
    </row>
    <row r="19" spans="1:9" x14ac:dyDescent="0.25">
      <c r="A19" s="8"/>
      <c r="B19" s="8"/>
      <c r="C19" s="8"/>
      <c r="D19" s="28"/>
      <c r="E19" s="94"/>
      <c r="F19" s="8"/>
      <c r="G19" s="8"/>
      <c r="H19" s="8"/>
      <c r="I19" s="8"/>
    </row>
    <row r="20" spans="1:9" ht="13" x14ac:dyDescent="0.3">
      <c r="A20" s="111"/>
      <c r="B20" s="109" t="s">
        <v>4</v>
      </c>
      <c r="C20" s="207" t="s">
        <v>101</v>
      </c>
      <c r="D20" s="208"/>
      <c r="E20" s="95">
        <f>E18-I18</f>
        <v>0</v>
      </c>
      <c r="F20" s="9"/>
      <c r="G20" s="9"/>
      <c r="H20" s="9"/>
      <c r="I20" s="9"/>
    </row>
    <row r="21" spans="1:9" x14ac:dyDescent="0.25">
      <c r="E21"/>
    </row>
    <row r="22" spans="1:9" x14ac:dyDescent="0.25">
      <c r="A22" t="s">
        <v>118</v>
      </c>
    </row>
    <row r="23" spans="1:9" ht="14" x14ac:dyDescent="0.3">
      <c r="A23" s="185" t="s">
        <v>119</v>
      </c>
      <c r="B23" s="185"/>
    </row>
    <row r="24" spans="1:9" ht="13" x14ac:dyDescent="0.3">
      <c r="A24" s="159" t="s">
        <v>120</v>
      </c>
      <c r="C24" s="16"/>
      <c r="D24"/>
      <c r="E24"/>
      <c r="F24"/>
      <c r="G24"/>
    </row>
    <row r="25" spans="1:9" x14ac:dyDescent="0.25">
      <c r="A25" s="159" t="s">
        <v>131</v>
      </c>
    </row>
    <row r="26" spans="1:9" ht="13" x14ac:dyDescent="0.3">
      <c r="A26" s="186" t="s">
        <v>121</v>
      </c>
      <c r="B26" s="187" t="s">
        <v>122</v>
      </c>
    </row>
    <row r="27" spans="1:9" x14ac:dyDescent="0.25">
      <c r="A27" s="188" t="s">
        <v>7</v>
      </c>
      <c r="B27" s="189" t="s">
        <v>80</v>
      </c>
    </row>
    <row r="28" spans="1:9" x14ac:dyDescent="0.25">
      <c r="A28" s="188" t="s">
        <v>8</v>
      </c>
      <c r="B28" s="189" t="s">
        <v>63</v>
      </c>
    </row>
    <row r="29" spans="1:9" x14ac:dyDescent="0.25">
      <c r="A29" s="188" t="s">
        <v>9</v>
      </c>
      <c r="B29" s="189" t="s">
        <v>75</v>
      </c>
    </row>
    <row r="30" spans="1:9" x14ac:dyDescent="0.25">
      <c r="A30" s="188" t="s">
        <v>103</v>
      </c>
      <c r="B30" s="189" t="s">
        <v>126</v>
      </c>
    </row>
    <row r="31" spans="1:9" x14ac:dyDescent="0.25">
      <c r="A31" s="188" t="s">
        <v>10</v>
      </c>
      <c r="B31" s="189" t="s">
        <v>77</v>
      </c>
    </row>
    <row r="32" spans="1:9" x14ac:dyDescent="0.25">
      <c r="A32" s="188" t="s">
        <v>11</v>
      </c>
      <c r="B32" s="189" t="s">
        <v>74</v>
      </c>
    </row>
    <row r="33" spans="1:2" x14ac:dyDescent="0.25">
      <c r="A33" s="188" t="s">
        <v>12</v>
      </c>
      <c r="B33" s="189" t="s">
        <v>73</v>
      </c>
    </row>
    <row r="34" spans="1:2" x14ac:dyDescent="0.25">
      <c r="A34" s="188" t="s">
        <v>104</v>
      </c>
      <c r="B34" s="189" t="s">
        <v>65</v>
      </c>
    </row>
    <row r="35" spans="1:2" x14ac:dyDescent="0.25">
      <c r="A35" s="188" t="s">
        <v>13</v>
      </c>
      <c r="B35" s="189" t="s">
        <v>66</v>
      </c>
    </row>
    <row r="36" spans="1:2" x14ac:dyDescent="0.25">
      <c r="A36" s="188" t="s">
        <v>14</v>
      </c>
      <c r="B36" s="189" t="s">
        <v>127</v>
      </c>
    </row>
    <row r="37" spans="1:2" x14ac:dyDescent="0.25">
      <c r="A37" s="188" t="s">
        <v>15</v>
      </c>
      <c r="B37" s="189" t="s">
        <v>128</v>
      </c>
    </row>
    <row r="38" spans="1:2" x14ac:dyDescent="0.25">
      <c r="A38" s="188" t="s">
        <v>123</v>
      </c>
      <c r="B38" s="189" t="s">
        <v>71</v>
      </c>
    </row>
    <row r="39" spans="1:2" x14ac:dyDescent="0.25">
      <c r="A39" s="188" t="s">
        <v>124</v>
      </c>
      <c r="B39" s="189" t="s">
        <v>129</v>
      </c>
    </row>
    <row r="40" spans="1:2" x14ac:dyDescent="0.25">
      <c r="A40" s="190" t="s">
        <v>125</v>
      </c>
      <c r="B40" s="191" t="s">
        <v>130</v>
      </c>
    </row>
  </sheetData>
  <sheetProtection sheet="1" objects="1" scenarios="1"/>
  <mergeCells count="1">
    <mergeCell ref="C20:D20"/>
  </mergeCells>
  <phoneticPr fontId="0" type="noConversion"/>
  <pageMargins left="0.2" right="0.23" top="0.98425196850393704" bottom="0.98425196850393704" header="0.51181102362204722" footer="0.51181102362204722"/>
  <pageSetup paperSize="9" orientation="landscape" r:id="rId1"/>
  <headerFooter alignWithMargins="0">
    <oddHeader>&amp;CKostenneutrale Stellenumwandlung (Art. 6 Abs. 4 HG)</oddHeader>
    <oddFooter>&amp;L&amp;"Arial,Fett"TUM Vertraulich&amp;C&amp;A&amp;R&amp;D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Y163"/>
  <sheetViews>
    <sheetView tabSelected="1" workbookViewId="0">
      <pane ySplit="7" topLeftCell="A8" activePane="bottomLeft" state="frozen"/>
      <selection pane="bottomLeft" activeCell="B5" sqref="B5"/>
    </sheetView>
  </sheetViews>
  <sheetFormatPr baseColWidth="10" defaultRowHeight="13" x14ac:dyDescent="0.3"/>
  <cols>
    <col min="1" max="1" width="10.1796875" customWidth="1"/>
    <col min="2" max="2" width="8.453125" customWidth="1"/>
    <col min="3" max="3" width="8.81640625" customWidth="1"/>
    <col min="4" max="4" width="7.453125" customWidth="1"/>
    <col min="5" max="5" width="10.1796875" customWidth="1"/>
    <col min="6" max="6" width="10.1796875" bestFit="1" customWidth="1"/>
    <col min="7" max="7" width="10.6328125" style="134" customWidth="1"/>
    <col min="8" max="8" width="13.36328125" style="134" customWidth="1"/>
    <col min="9" max="9" width="17" style="134" customWidth="1"/>
    <col min="10" max="12" width="7.1796875" style="139" customWidth="1"/>
    <col min="13" max="14" width="7.1796875" style="56" customWidth="1"/>
    <col min="15" max="18" width="9.81640625" style="56" customWidth="1"/>
    <col min="19" max="19" width="9.81640625" style="144" customWidth="1"/>
    <col min="20" max="20" width="7.81640625" customWidth="1"/>
    <col min="22" max="22" width="7.453125" customWidth="1"/>
    <col min="23" max="23" width="10" customWidth="1"/>
  </cols>
  <sheetData>
    <row r="1" spans="1:25" ht="12.5" x14ac:dyDescent="0.25">
      <c r="A1" s="56"/>
      <c r="B1" s="56"/>
      <c r="C1" s="57" t="s">
        <v>29</v>
      </c>
      <c r="D1" s="215"/>
      <c r="E1" s="216"/>
      <c r="F1" s="216"/>
      <c r="G1" s="216"/>
      <c r="H1" s="217"/>
      <c r="J1" s="209" t="s">
        <v>84</v>
      </c>
      <c r="K1" s="209" t="s">
        <v>87</v>
      </c>
      <c r="L1" s="209" t="s">
        <v>88</v>
      </c>
      <c r="M1" s="209" t="s">
        <v>85</v>
      </c>
      <c r="N1" s="209" t="s">
        <v>86</v>
      </c>
      <c r="O1" s="209" t="s">
        <v>83</v>
      </c>
      <c r="P1" s="209" t="s">
        <v>89</v>
      </c>
      <c r="Q1" s="209" t="s">
        <v>90</v>
      </c>
      <c r="R1" s="209" t="s">
        <v>91</v>
      </c>
      <c r="S1" s="212" t="s">
        <v>92</v>
      </c>
      <c r="T1" s="209" t="s">
        <v>78</v>
      </c>
      <c r="U1" s="209" t="s">
        <v>93</v>
      </c>
      <c r="V1" s="141" t="s">
        <v>61</v>
      </c>
      <c r="W1" s="103" t="s">
        <v>55</v>
      </c>
    </row>
    <row r="2" spans="1:25" ht="12.5" x14ac:dyDescent="0.25">
      <c r="A2" s="56"/>
      <c r="B2" s="56"/>
      <c r="C2" s="57"/>
      <c r="D2" s="56"/>
      <c r="E2" s="56"/>
      <c r="F2" s="56"/>
      <c r="G2" s="155"/>
      <c r="H2" s="155"/>
      <c r="J2" s="210"/>
      <c r="K2" s="210"/>
      <c r="L2" s="210"/>
      <c r="M2" s="210"/>
      <c r="N2" s="210"/>
      <c r="O2" s="210"/>
      <c r="P2" s="210"/>
      <c r="Q2" s="210"/>
      <c r="R2" s="210"/>
      <c r="S2" s="213"/>
      <c r="T2" s="210"/>
      <c r="U2" s="210"/>
      <c r="V2">
        <v>1</v>
      </c>
      <c r="W2" s="105">
        <v>31</v>
      </c>
    </row>
    <row r="3" spans="1:25" ht="12.5" x14ac:dyDescent="0.25">
      <c r="A3" s="56"/>
      <c r="B3" s="56"/>
      <c r="C3" s="57"/>
      <c r="D3" s="57" t="s">
        <v>45</v>
      </c>
      <c r="E3" s="101">
        <f ca="1">TODAY()</f>
        <v>46252</v>
      </c>
      <c r="F3" s="56"/>
      <c r="G3" s="155"/>
      <c r="H3" s="155"/>
      <c r="J3" s="210"/>
      <c r="K3" s="210"/>
      <c r="L3" s="210"/>
      <c r="M3" s="210"/>
      <c r="N3" s="210"/>
      <c r="O3" s="210"/>
      <c r="P3" s="210"/>
      <c r="Q3" s="210"/>
      <c r="R3" s="210"/>
      <c r="S3" s="213"/>
      <c r="T3" s="210"/>
      <c r="U3" s="210"/>
      <c r="V3">
        <v>2</v>
      </c>
      <c r="W3" s="105">
        <v>28</v>
      </c>
      <c r="X3" s="169" t="s">
        <v>136</v>
      </c>
      <c r="Y3" s="62"/>
    </row>
    <row r="4" spans="1:25" ht="12.5" x14ac:dyDescent="0.25">
      <c r="A4" s="56"/>
      <c r="B4" s="56"/>
      <c r="C4" s="57"/>
      <c r="D4" s="56"/>
      <c r="E4" s="56"/>
      <c r="F4" s="56"/>
      <c r="G4" s="155"/>
      <c r="H4" s="155"/>
      <c r="J4" s="210"/>
      <c r="K4" s="210"/>
      <c r="L4" s="210"/>
      <c r="M4" s="210"/>
      <c r="N4" s="210"/>
      <c r="O4" s="210"/>
      <c r="P4" s="210"/>
      <c r="Q4" s="210"/>
      <c r="R4" s="210"/>
      <c r="S4" s="213"/>
      <c r="T4" s="210"/>
      <c r="U4" s="210"/>
      <c r="V4">
        <v>3</v>
      </c>
      <c r="W4" s="105">
        <v>31</v>
      </c>
      <c r="X4" s="198" t="s">
        <v>137</v>
      </c>
    </row>
    <row r="5" spans="1:25" x14ac:dyDescent="0.3">
      <c r="A5" s="56"/>
      <c r="B5" s="206" t="s">
        <v>143</v>
      </c>
      <c r="C5" s="206"/>
      <c r="D5" s="206"/>
      <c r="E5" s="206"/>
      <c r="F5" s="206"/>
      <c r="G5" s="206"/>
      <c r="H5" s="206"/>
      <c r="J5" s="210"/>
      <c r="K5" s="210"/>
      <c r="L5" s="210"/>
      <c r="M5" s="210"/>
      <c r="N5" s="210"/>
      <c r="O5" s="210"/>
      <c r="P5" s="210"/>
      <c r="Q5" s="210"/>
      <c r="R5" s="210"/>
      <c r="S5" s="213"/>
      <c r="T5" s="210"/>
      <c r="U5" s="210"/>
      <c r="V5">
        <v>4</v>
      </c>
      <c r="W5" s="105">
        <v>30</v>
      </c>
    </row>
    <row r="6" spans="1:25" s="203" customFormat="1" ht="21" x14ac:dyDescent="0.25">
      <c r="A6" s="200"/>
      <c r="B6" s="220" t="s">
        <v>17</v>
      </c>
      <c r="C6" s="222" t="s">
        <v>23</v>
      </c>
      <c r="D6" s="223"/>
      <c r="E6" s="223" t="s">
        <v>18</v>
      </c>
      <c r="F6" s="223"/>
      <c r="G6" s="201" t="s">
        <v>141</v>
      </c>
      <c r="H6" s="218" t="s">
        <v>62</v>
      </c>
      <c r="I6" s="202"/>
      <c r="J6" s="210"/>
      <c r="K6" s="210"/>
      <c r="L6" s="210"/>
      <c r="M6" s="210"/>
      <c r="N6" s="210"/>
      <c r="O6" s="210"/>
      <c r="P6" s="210"/>
      <c r="Q6" s="210"/>
      <c r="R6" s="210"/>
      <c r="S6" s="213"/>
      <c r="T6" s="210"/>
      <c r="U6" s="210"/>
      <c r="V6" s="203">
        <v>5</v>
      </c>
      <c r="W6" s="204">
        <v>31</v>
      </c>
    </row>
    <row r="7" spans="1:25" ht="16.5" customHeight="1" x14ac:dyDescent="0.3">
      <c r="A7" s="63" t="s">
        <v>42</v>
      </c>
      <c r="B7" s="221"/>
      <c r="C7" s="98" t="s">
        <v>27</v>
      </c>
      <c r="D7" s="98" t="s">
        <v>28</v>
      </c>
      <c r="E7" s="99" t="s">
        <v>19</v>
      </c>
      <c r="F7" s="99" t="s">
        <v>20</v>
      </c>
      <c r="G7" s="205" t="s">
        <v>142</v>
      </c>
      <c r="H7" s="219"/>
      <c r="I7" s="135"/>
      <c r="J7" s="211"/>
      <c r="K7" s="211"/>
      <c r="L7" s="211"/>
      <c r="M7" s="211"/>
      <c r="N7" s="211"/>
      <c r="O7" s="211"/>
      <c r="P7" s="211"/>
      <c r="Q7" s="211"/>
      <c r="R7" s="211"/>
      <c r="S7" s="214"/>
      <c r="T7" s="211"/>
      <c r="U7" s="211"/>
      <c r="V7">
        <v>6</v>
      </c>
      <c r="W7" s="105">
        <v>30</v>
      </c>
    </row>
    <row r="8" spans="1:25" ht="15" customHeight="1" x14ac:dyDescent="0.3">
      <c r="A8" s="100"/>
      <c r="B8" s="150"/>
      <c r="C8" s="19"/>
      <c r="D8" s="19"/>
      <c r="E8" s="97"/>
      <c r="F8" s="97"/>
      <c r="G8" s="102">
        <f>ROUND(IF($C8="",IF(OR(LEFT($B8)="A",LEFT($B8)="W"),$D8/40,$D8/40.1),$C8)*0.315,3)</f>
        <v>0</v>
      </c>
      <c r="H8" s="156">
        <f t="shared" ref="H8:H39" si="0">ROUND(IF(G8=0,0,U8*S8*G8),2)</f>
        <v>0</v>
      </c>
      <c r="I8" s="136"/>
      <c r="J8" s="139" t="str">
        <f t="shared" ref="J8:J39" si="1">IF(MONTH(E8)=MONTH(F8),"ja","nein")</f>
        <v>ja</v>
      </c>
      <c r="K8" s="139" t="str">
        <f t="shared" ref="K8:K39" si="2">IF(J8="nein","nein",IF(AND(DAY(E8)=1,DAY(F8)=VLOOKUP(MONTH(F8),monatsende,2)),"ja","nein"))</f>
        <v>nein</v>
      </c>
      <c r="L8" s="139">
        <f t="shared" ref="L8:L39" si="3">IF(J8="nein",0,IF(K8="ja",1,(DAY(F8)-DAY(E8)+1)/30))</f>
        <v>3.3333333333333333E-2</v>
      </c>
      <c r="M8" s="137">
        <f t="shared" ref="M8:M39" si="4">IF(DAY(E8)=1,1,0)</f>
        <v>0</v>
      </c>
      <c r="N8" s="137">
        <f t="shared" ref="N8:N39" si="5">IF(DAY(F8)=VLOOKUP(MONTH(F8),monatsende,2),1,0)</f>
        <v>0</v>
      </c>
      <c r="O8" s="137">
        <f t="shared" ref="O8:O39" si="6">IF(J8="ja",0,MONTH(F8)-MONTH(E8)-1+M8+N8)</f>
        <v>0</v>
      </c>
      <c r="P8" s="137">
        <f t="shared" ref="P8:P39" si="7">IF(J8="ja",0,IF(M8=1,0,(T8-DAY(E8))/30))</f>
        <v>0</v>
      </c>
      <c r="Q8" s="137">
        <f t="shared" ref="Q8:Q39" si="8">IF(J8="ja",0,IF(N8=1,0,DAY(F8)/30))</f>
        <v>0</v>
      </c>
      <c r="R8" s="137">
        <f t="shared" ref="R8" si="9">SUM(O8:Q8)</f>
        <v>0</v>
      </c>
      <c r="S8" s="143">
        <f t="shared" ref="S8" si="10">(L8+R8)/12</f>
        <v>2.7777777777777779E-3</v>
      </c>
      <c r="T8">
        <f t="shared" ref="T8:T39" si="11">VLOOKUP(MONTH(E8),monatsende,2,FALSE)+1</f>
        <v>32</v>
      </c>
      <c r="U8" s="142" t="e">
        <f t="shared" ref="U8:U39" si="12">VLOOKUP(B8,sätze1,2,FALSE)</f>
        <v>#N/A</v>
      </c>
      <c r="V8" s="104">
        <v>7</v>
      </c>
      <c r="W8" s="105">
        <v>31</v>
      </c>
    </row>
    <row r="9" spans="1:25" ht="15" customHeight="1" x14ac:dyDescent="0.3">
      <c r="A9" s="100"/>
      <c r="B9" s="150"/>
      <c r="C9" s="19"/>
      <c r="D9" s="19"/>
      <c r="E9" s="97"/>
      <c r="F9" s="97"/>
      <c r="G9" s="102">
        <f t="shared" ref="G9:G72" si="13">ROUND(IF($C9="",IF(OR(LEFT($B9)="A",LEFT($B9)="W"),$D9/40,$D9/40.1),$C9)*0.315,3)</f>
        <v>0</v>
      </c>
      <c r="H9" s="156">
        <f t="shared" si="0"/>
        <v>0</v>
      </c>
      <c r="I9" s="136"/>
      <c r="J9" s="139" t="str">
        <f t="shared" si="1"/>
        <v>ja</v>
      </c>
      <c r="K9" s="139" t="str">
        <f t="shared" si="2"/>
        <v>nein</v>
      </c>
      <c r="L9" s="139">
        <f t="shared" si="3"/>
        <v>3.3333333333333333E-2</v>
      </c>
      <c r="M9" s="137">
        <f t="shared" si="4"/>
        <v>0</v>
      </c>
      <c r="N9" s="137">
        <f t="shared" si="5"/>
        <v>0</v>
      </c>
      <c r="O9" s="137">
        <f t="shared" si="6"/>
        <v>0</v>
      </c>
      <c r="P9" s="137">
        <f t="shared" si="7"/>
        <v>0</v>
      </c>
      <c r="Q9" s="137">
        <f t="shared" si="8"/>
        <v>0</v>
      </c>
      <c r="R9" s="137">
        <f t="shared" ref="R9:R39" si="14">SUM(O9:Q9)</f>
        <v>0</v>
      </c>
      <c r="S9" s="143">
        <f t="shared" ref="S9:S39" si="15">(L9+R9)/12</f>
        <v>2.7777777777777779E-3</v>
      </c>
      <c r="T9">
        <f t="shared" si="11"/>
        <v>32</v>
      </c>
      <c r="U9" s="142" t="e">
        <f t="shared" si="12"/>
        <v>#N/A</v>
      </c>
      <c r="V9" s="104">
        <v>8</v>
      </c>
      <c r="W9" s="105">
        <v>31</v>
      </c>
    </row>
    <row r="10" spans="1:25" ht="15" customHeight="1" x14ac:dyDescent="0.3">
      <c r="A10" s="100"/>
      <c r="B10" s="150"/>
      <c r="C10" s="19"/>
      <c r="D10" s="19"/>
      <c r="E10" s="97"/>
      <c r="F10" s="97"/>
      <c r="G10" s="102">
        <f t="shared" si="13"/>
        <v>0</v>
      </c>
      <c r="H10" s="156">
        <f t="shared" si="0"/>
        <v>0</v>
      </c>
      <c r="I10" s="136"/>
      <c r="J10" s="139" t="str">
        <f t="shared" si="1"/>
        <v>ja</v>
      </c>
      <c r="K10" s="139" t="str">
        <f t="shared" si="2"/>
        <v>nein</v>
      </c>
      <c r="L10" s="139">
        <f t="shared" si="3"/>
        <v>3.3333333333333333E-2</v>
      </c>
      <c r="M10" s="137">
        <f t="shared" si="4"/>
        <v>0</v>
      </c>
      <c r="N10" s="137">
        <f t="shared" si="5"/>
        <v>0</v>
      </c>
      <c r="O10" s="137">
        <f t="shared" si="6"/>
        <v>0</v>
      </c>
      <c r="P10" s="137">
        <f t="shared" si="7"/>
        <v>0</v>
      </c>
      <c r="Q10" s="137">
        <f t="shared" si="8"/>
        <v>0</v>
      </c>
      <c r="R10" s="137">
        <f t="shared" si="14"/>
        <v>0</v>
      </c>
      <c r="S10" s="143">
        <f t="shared" si="15"/>
        <v>2.7777777777777779E-3</v>
      </c>
      <c r="T10">
        <f t="shared" si="11"/>
        <v>32</v>
      </c>
      <c r="U10" s="142" t="e">
        <f t="shared" si="12"/>
        <v>#N/A</v>
      </c>
      <c r="V10" s="104">
        <v>9</v>
      </c>
      <c r="W10" s="105">
        <v>30</v>
      </c>
    </row>
    <row r="11" spans="1:25" ht="15" customHeight="1" x14ac:dyDescent="0.3">
      <c r="A11" s="100"/>
      <c r="B11" s="150"/>
      <c r="C11" s="19"/>
      <c r="D11" s="19"/>
      <c r="E11" s="97"/>
      <c r="F11" s="97"/>
      <c r="G11" s="102">
        <f t="shared" si="13"/>
        <v>0</v>
      </c>
      <c r="H11" s="156">
        <f t="shared" si="0"/>
        <v>0</v>
      </c>
      <c r="I11" s="136"/>
      <c r="J11" s="139" t="str">
        <f t="shared" si="1"/>
        <v>ja</v>
      </c>
      <c r="K11" s="139" t="str">
        <f t="shared" si="2"/>
        <v>nein</v>
      </c>
      <c r="L11" s="139">
        <f t="shared" si="3"/>
        <v>3.3333333333333333E-2</v>
      </c>
      <c r="M11" s="137">
        <f t="shared" si="4"/>
        <v>0</v>
      </c>
      <c r="N11" s="137">
        <f t="shared" si="5"/>
        <v>0</v>
      </c>
      <c r="O11" s="137">
        <f t="shared" si="6"/>
        <v>0</v>
      </c>
      <c r="P11" s="137">
        <f t="shared" si="7"/>
        <v>0</v>
      </c>
      <c r="Q11" s="137">
        <f t="shared" si="8"/>
        <v>0</v>
      </c>
      <c r="R11" s="137">
        <f t="shared" si="14"/>
        <v>0</v>
      </c>
      <c r="S11" s="143">
        <f t="shared" si="15"/>
        <v>2.7777777777777779E-3</v>
      </c>
      <c r="T11">
        <f t="shared" si="11"/>
        <v>32</v>
      </c>
      <c r="U11" s="142" t="e">
        <f t="shared" si="12"/>
        <v>#N/A</v>
      </c>
      <c r="V11" s="104">
        <v>10</v>
      </c>
      <c r="W11" s="105">
        <v>31</v>
      </c>
    </row>
    <row r="12" spans="1:25" ht="15" customHeight="1" x14ac:dyDescent="0.3">
      <c r="A12" s="192"/>
      <c r="B12" s="150"/>
      <c r="C12" s="19"/>
      <c r="D12" s="19"/>
      <c r="E12" s="97"/>
      <c r="F12" s="97"/>
      <c r="G12" s="102">
        <f t="shared" si="13"/>
        <v>0</v>
      </c>
      <c r="H12" s="156">
        <f t="shared" si="0"/>
        <v>0</v>
      </c>
      <c r="I12" s="136"/>
      <c r="J12" s="139" t="str">
        <f t="shared" si="1"/>
        <v>ja</v>
      </c>
      <c r="K12" s="139" t="str">
        <f t="shared" si="2"/>
        <v>nein</v>
      </c>
      <c r="L12" s="139">
        <f t="shared" si="3"/>
        <v>3.3333333333333333E-2</v>
      </c>
      <c r="M12" s="137">
        <f t="shared" si="4"/>
        <v>0</v>
      </c>
      <c r="N12" s="137">
        <f t="shared" si="5"/>
        <v>0</v>
      </c>
      <c r="O12" s="137">
        <f t="shared" si="6"/>
        <v>0</v>
      </c>
      <c r="P12" s="137">
        <f t="shared" si="7"/>
        <v>0</v>
      </c>
      <c r="Q12" s="137">
        <f t="shared" si="8"/>
        <v>0</v>
      </c>
      <c r="R12" s="137">
        <f t="shared" si="14"/>
        <v>0</v>
      </c>
      <c r="S12" s="143">
        <f t="shared" si="15"/>
        <v>2.7777777777777779E-3</v>
      </c>
      <c r="T12">
        <f t="shared" si="11"/>
        <v>32</v>
      </c>
      <c r="U12" s="142" t="e">
        <f t="shared" si="12"/>
        <v>#N/A</v>
      </c>
      <c r="V12" s="104">
        <v>11</v>
      </c>
      <c r="W12" s="105">
        <v>30</v>
      </c>
    </row>
    <row r="13" spans="1:25" ht="15" customHeight="1" x14ac:dyDescent="0.3">
      <c r="A13" s="100"/>
      <c r="B13" s="150"/>
      <c r="C13" s="19"/>
      <c r="D13" s="19"/>
      <c r="E13" s="97"/>
      <c r="F13" s="97"/>
      <c r="G13" s="102">
        <f t="shared" si="13"/>
        <v>0</v>
      </c>
      <c r="H13" s="156">
        <f t="shared" si="0"/>
        <v>0</v>
      </c>
      <c r="I13" s="136"/>
      <c r="J13" s="139" t="str">
        <f t="shared" si="1"/>
        <v>ja</v>
      </c>
      <c r="K13" s="139" t="str">
        <f t="shared" si="2"/>
        <v>nein</v>
      </c>
      <c r="L13" s="139">
        <f t="shared" si="3"/>
        <v>3.3333333333333333E-2</v>
      </c>
      <c r="M13" s="137">
        <f t="shared" si="4"/>
        <v>0</v>
      </c>
      <c r="N13" s="137">
        <f t="shared" si="5"/>
        <v>0</v>
      </c>
      <c r="O13" s="137">
        <f t="shared" si="6"/>
        <v>0</v>
      </c>
      <c r="P13" s="137">
        <f t="shared" si="7"/>
        <v>0</v>
      </c>
      <c r="Q13" s="137">
        <f t="shared" si="8"/>
        <v>0</v>
      </c>
      <c r="R13" s="137">
        <f t="shared" si="14"/>
        <v>0</v>
      </c>
      <c r="S13" s="143">
        <f t="shared" si="15"/>
        <v>2.7777777777777779E-3</v>
      </c>
      <c r="T13">
        <f t="shared" si="11"/>
        <v>32</v>
      </c>
      <c r="U13" s="142" t="e">
        <f t="shared" si="12"/>
        <v>#N/A</v>
      </c>
      <c r="V13" s="106">
        <v>12</v>
      </c>
      <c r="W13" s="107">
        <v>31</v>
      </c>
    </row>
    <row r="14" spans="1:25" ht="15" customHeight="1" x14ac:dyDescent="0.3">
      <c r="A14" s="100"/>
      <c r="B14" s="150"/>
      <c r="C14" s="19"/>
      <c r="D14" s="19"/>
      <c r="E14" s="97"/>
      <c r="F14" s="97"/>
      <c r="G14" s="102">
        <f t="shared" si="13"/>
        <v>0</v>
      </c>
      <c r="H14" s="156">
        <f t="shared" si="0"/>
        <v>0</v>
      </c>
      <c r="I14" s="136"/>
      <c r="J14" s="139" t="str">
        <f t="shared" si="1"/>
        <v>ja</v>
      </c>
      <c r="K14" s="139" t="str">
        <f t="shared" si="2"/>
        <v>nein</v>
      </c>
      <c r="L14" s="139">
        <f t="shared" si="3"/>
        <v>3.3333333333333333E-2</v>
      </c>
      <c r="M14" s="137">
        <f t="shared" si="4"/>
        <v>0</v>
      </c>
      <c r="N14" s="137">
        <f t="shared" si="5"/>
        <v>0</v>
      </c>
      <c r="O14" s="137">
        <f t="shared" si="6"/>
        <v>0</v>
      </c>
      <c r="P14" s="137">
        <f t="shared" si="7"/>
        <v>0</v>
      </c>
      <c r="Q14" s="137">
        <f t="shared" si="8"/>
        <v>0</v>
      </c>
      <c r="R14" s="137">
        <f t="shared" si="14"/>
        <v>0</v>
      </c>
      <c r="S14" s="143">
        <f t="shared" si="15"/>
        <v>2.7777777777777779E-3</v>
      </c>
      <c r="T14">
        <f t="shared" si="11"/>
        <v>32</v>
      </c>
      <c r="U14" s="142" t="e">
        <f t="shared" si="12"/>
        <v>#N/A</v>
      </c>
    </row>
    <row r="15" spans="1:25" ht="15" customHeight="1" x14ac:dyDescent="0.3">
      <c r="A15" s="100"/>
      <c r="B15" s="150"/>
      <c r="C15" s="19"/>
      <c r="D15" s="19"/>
      <c r="E15" s="97"/>
      <c r="F15" s="97"/>
      <c r="G15" s="102">
        <f t="shared" si="13"/>
        <v>0</v>
      </c>
      <c r="H15" s="156">
        <f t="shared" si="0"/>
        <v>0</v>
      </c>
      <c r="I15" s="136"/>
      <c r="J15" s="139" t="str">
        <f t="shared" si="1"/>
        <v>ja</v>
      </c>
      <c r="K15" s="139" t="str">
        <f t="shared" si="2"/>
        <v>nein</v>
      </c>
      <c r="L15" s="139">
        <f t="shared" si="3"/>
        <v>3.3333333333333333E-2</v>
      </c>
      <c r="M15" s="137">
        <f t="shared" si="4"/>
        <v>0</v>
      </c>
      <c r="N15" s="137">
        <f t="shared" si="5"/>
        <v>0</v>
      </c>
      <c r="O15" s="137">
        <f t="shared" si="6"/>
        <v>0</v>
      </c>
      <c r="P15" s="137">
        <f t="shared" si="7"/>
        <v>0</v>
      </c>
      <c r="Q15" s="137">
        <f t="shared" si="8"/>
        <v>0</v>
      </c>
      <c r="R15" s="137">
        <f t="shared" si="14"/>
        <v>0</v>
      </c>
      <c r="S15" s="143">
        <f t="shared" si="15"/>
        <v>2.7777777777777779E-3</v>
      </c>
      <c r="T15">
        <f t="shared" si="11"/>
        <v>32</v>
      </c>
      <c r="U15" s="142" t="e">
        <f t="shared" si="12"/>
        <v>#N/A</v>
      </c>
    </row>
    <row r="16" spans="1:25" ht="15" customHeight="1" x14ac:dyDescent="0.3">
      <c r="A16" s="100"/>
      <c r="B16" s="150"/>
      <c r="C16" s="19"/>
      <c r="D16" s="19"/>
      <c r="E16" s="97"/>
      <c r="F16" s="97"/>
      <c r="G16" s="102">
        <f t="shared" si="13"/>
        <v>0</v>
      </c>
      <c r="H16" s="156">
        <f t="shared" si="0"/>
        <v>0</v>
      </c>
      <c r="I16" s="136"/>
      <c r="J16" s="139" t="str">
        <f t="shared" si="1"/>
        <v>ja</v>
      </c>
      <c r="K16" s="139" t="str">
        <f t="shared" si="2"/>
        <v>nein</v>
      </c>
      <c r="L16" s="139">
        <f t="shared" si="3"/>
        <v>3.3333333333333333E-2</v>
      </c>
      <c r="M16" s="137">
        <f t="shared" si="4"/>
        <v>0</v>
      </c>
      <c r="N16" s="137">
        <f t="shared" si="5"/>
        <v>0</v>
      </c>
      <c r="O16" s="137">
        <f t="shared" si="6"/>
        <v>0</v>
      </c>
      <c r="P16" s="137">
        <f t="shared" si="7"/>
        <v>0</v>
      </c>
      <c r="Q16" s="137">
        <f t="shared" si="8"/>
        <v>0</v>
      </c>
      <c r="R16" s="137">
        <f t="shared" si="14"/>
        <v>0</v>
      </c>
      <c r="S16" s="143">
        <f t="shared" si="15"/>
        <v>2.7777777777777779E-3</v>
      </c>
      <c r="T16">
        <f t="shared" si="11"/>
        <v>32</v>
      </c>
      <c r="U16" s="142" t="e">
        <f t="shared" si="12"/>
        <v>#N/A</v>
      </c>
    </row>
    <row r="17" spans="1:21" ht="15" customHeight="1" x14ac:dyDescent="0.3">
      <c r="A17" s="100"/>
      <c r="B17" s="150"/>
      <c r="C17" s="19"/>
      <c r="D17" s="19"/>
      <c r="E17" s="97"/>
      <c r="F17" s="97"/>
      <c r="G17" s="102">
        <f t="shared" si="13"/>
        <v>0</v>
      </c>
      <c r="H17" s="156">
        <f t="shared" si="0"/>
        <v>0</v>
      </c>
      <c r="I17" s="136"/>
      <c r="J17" s="139" t="str">
        <f t="shared" si="1"/>
        <v>ja</v>
      </c>
      <c r="K17" s="139" t="str">
        <f t="shared" si="2"/>
        <v>nein</v>
      </c>
      <c r="L17" s="139">
        <f t="shared" si="3"/>
        <v>3.3333333333333333E-2</v>
      </c>
      <c r="M17" s="137">
        <f t="shared" si="4"/>
        <v>0</v>
      </c>
      <c r="N17" s="137">
        <f t="shared" si="5"/>
        <v>0</v>
      </c>
      <c r="O17" s="137">
        <f t="shared" si="6"/>
        <v>0</v>
      </c>
      <c r="P17" s="137">
        <f t="shared" si="7"/>
        <v>0</v>
      </c>
      <c r="Q17" s="137">
        <f t="shared" si="8"/>
        <v>0</v>
      </c>
      <c r="R17" s="137">
        <f t="shared" si="14"/>
        <v>0</v>
      </c>
      <c r="S17" s="143">
        <f t="shared" si="15"/>
        <v>2.7777777777777779E-3</v>
      </c>
      <c r="T17">
        <f t="shared" si="11"/>
        <v>32</v>
      </c>
      <c r="U17" s="142" t="e">
        <f t="shared" si="12"/>
        <v>#N/A</v>
      </c>
    </row>
    <row r="18" spans="1:21" ht="15" customHeight="1" x14ac:dyDescent="0.3">
      <c r="A18" s="100"/>
      <c r="B18" s="150"/>
      <c r="C18" s="19"/>
      <c r="D18" s="19"/>
      <c r="E18" s="97"/>
      <c r="F18" s="97"/>
      <c r="G18" s="102">
        <f t="shared" si="13"/>
        <v>0</v>
      </c>
      <c r="H18" s="156">
        <f t="shared" si="0"/>
        <v>0</v>
      </c>
      <c r="I18" s="136"/>
      <c r="J18" s="139" t="str">
        <f t="shared" si="1"/>
        <v>ja</v>
      </c>
      <c r="K18" s="139" t="str">
        <f t="shared" si="2"/>
        <v>nein</v>
      </c>
      <c r="L18" s="139">
        <f t="shared" si="3"/>
        <v>3.3333333333333333E-2</v>
      </c>
      <c r="M18" s="137">
        <f t="shared" si="4"/>
        <v>0</v>
      </c>
      <c r="N18" s="137">
        <f t="shared" si="5"/>
        <v>0</v>
      </c>
      <c r="O18" s="137">
        <f t="shared" si="6"/>
        <v>0</v>
      </c>
      <c r="P18" s="137">
        <f t="shared" si="7"/>
        <v>0</v>
      </c>
      <c r="Q18" s="137">
        <f t="shared" si="8"/>
        <v>0</v>
      </c>
      <c r="R18" s="137">
        <f t="shared" si="14"/>
        <v>0</v>
      </c>
      <c r="S18" s="143">
        <f t="shared" si="15"/>
        <v>2.7777777777777779E-3</v>
      </c>
      <c r="T18">
        <f t="shared" si="11"/>
        <v>32</v>
      </c>
      <c r="U18" s="142" t="e">
        <f t="shared" si="12"/>
        <v>#N/A</v>
      </c>
    </row>
    <row r="19" spans="1:21" ht="15" customHeight="1" x14ac:dyDescent="0.3">
      <c r="A19" s="100"/>
      <c r="B19" s="150"/>
      <c r="C19" s="19"/>
      <c r="D19" s="19"/>
      <c r="E19" s="97"/>
      <c r="F19" s="97"/>
      <c r="G19" s="102">
        <f t="shared" si="13"/>
        <v>0</v>
      </c>
      <c r="H19" s="156">
        <f t="shared" si="0"/>
        <v>0</v>
      </c>
      <c r="I19" s="136"/>
      <c r="J19" s="139" t="str">
        <f t="shared" si="1"/>
        <v>ja</v>
      </c>
      <c r="K19" s="139" t="str">
        <f t="shared" si="2"/>
        <v>nein</v>
      </c>
      <c r="L19" s="139">
        <f t="shared" si="3"/>
        <v>3.3333333333333333E-2</v>
      </c>
      <c r="M19" s="137">
        <f t="shared" si="4"/>
        <v>0</v>
      </c>
      <c r="N19" s="137">
        <f t="shared" si="5"/>
        <v>0</v>
      </c>
      <c r="O19" s="137">
        <f t="shared" si="6"/>
        <v>0</v>
      </c>
      <c r="P19" s="137">
        <f t="shared" si="7"/>
        <v>0</v>
      </c>
      <c r="Q19" s="137">
        <f t="shared" si="8"/>
        <v>0</v>
      </c>
      <c r="R19" s="137">
        <f t="shared" si="14"/>
        <v>0</v>
      </c>
      <c r="S19" s="143">
        <f t="shared" si="15"/>
        <v>2.7777777777777779E-3</v>
      </c>
      <c r="T19">
        <f t="shared" si="11"/>
        <v>32</v>
      </c>
      <c r="U19" s="142" t="e">
        <f t="shared" si="12"/>
        <v>#N/A</v>
      </c>
    </row>
    <row r="20" spans="1:21" ht="15" customHeight="1" x14ac:dyDescent="0.3">
      <c r="A20" s="100"/>
      <c r="B20" s="150"/>
      <c r="C20" s="19"/>
      <c r="D20" s="19"/>
      <c r="E20" s="97"/>
      <c r="F20" s="97"/>
      <c r="G20" s="102">
        <f t="shared" si="13"/>
        <v>0</v>
      </c>
      <c r="H20" s="156">
        <f t="shared" si="0"/>
        <v>0</v>
      </c>
      <c r="I20" s="136"/>
      <c r="J20" s="139" t="str">
        <f t="shared" si="1"/>
        <v>ja</v>
      </c>
      <c r="K20" s="139" t="str">
        <f t="shared" si="2"/>
        <v>nein</v>
      </c>
      <c r="L20" s="139">
        <f t="shared" si="3"/>
        <v>3.3333333333333333E-2</v>
      </c>
      <c r="M20" s="137">
        <f t="shared" si="4"/>
        <v>0</v>
      </c>
      <c r="N20" s="137">
        <f t="shared" si="5"/>
        <v>0</v>
      </c>
      <c r="O20" s="137">
        <f t="shared" si="6"/>
        <v>0</v>
      </c>
      <c r="P20" s="137">
        <f t="shared" si="7"/>
        <v>0</v>
      </c>
      <c r="Q20" s="137">
        <f t="shared" si="8"/>
        <v>0</v>
      </c>
      <c r="R20" s="137">
        <f t="shared" si="14"/>
        <v>0</v>
      </c>
      <c r="S20" s="143">
        <f t="shared" si="15"/>
        <v>2.7777777777777779E-3</v>
      </c>
      <c r="T20">
        <f t="shared" si="11"/>
        <v>32</v>
      </c>
      <c r="U20" s="142" t="e">
        <f t="shared" si="12"/>
        <v>#N/A</v>
      </c>
    </row>
    <row r="21" spans="1:21" ht="15" customHeight="1" x14ac:dyDescent="0.3">
      <c r="A21" s="100"/>
      <c r="B21" s="150"/>
      <c r="C21" s="19"/>
      <c r="D21" s="19"/>
      <c r="E21" s="97"/>
      <c r="F21" s="97"/>
      <c r="G21" s="102">
        <f t="shared" si="13"/>
        <v>0</v>
      </c>
      <c r="H21" s="156">
        <f t="shared" si="0"/>
        <v>0</v>
      </c>
      <c r="I21" s="136"/>
      <c r="J21" s="139" t="str">
        <f t="shared" si="1"/>
        <v>ja</v>
      </c>
      <c r="K21" s="139" t="str">
        <f t="shared" si="2"/>
        <v>nein</v>
      </c>
      <c r="L21" s="139">
        <f t="shared" si="3"/>
        <v>3.3333333333333333E-2</v>
      </c>
      <c r="M21" s="137">
        <f t="shared" si="4"/>
        <v>0</v>
      </c>
      <c r="N21" s="137">
        <f t="shared" si="5"/>
        <v>0</v>
      </c>
      <c r="O21" s="137">
        <f t="shared" si="6"/>
        <v>0</v>
      </c>
      <c r="P21" s="137">
        <f t="shared" si="7"/>
        <v>0</v>
      </c>
      <c r="Q21" s="137">
        <f t="shared" si="8"/>
        <v>0</v>
      </c>
      <c r="R21" s="137">
        <f t="shared" si="14"/>
        <v>0</v>
      </c>
      <c r="S21" s="143">
        <f t="shared" si="15"/>
        <v>2.7777777777777779E-3</v>
      </c>
      <c r="T21">
        <f t="shared" si="11"/>
        <v>32</v>
      </c>
      <c r="U21" s="142" t="e">
        <f t="shared" si="12"/>
        <v>#N/A</v>
      </c>
    </row>
    <row r="22" spans="1:21" ht="15" customHeight="1" x14ac:dyDescent="0.3">
      <c r="A22" s="100"/>
      <c r="B22" s="150"/>
      <c r="C22" s="19"/>
      <c r="D22" s="19"/>
      <c r="E22" s="97"/>
      <c r="F22" s="97"/>
      <c r="G22" s="102">
        <f t="shared" si="13"/>
        <v>0</v>
      </c>
      <c r="H22" s="156">
        <f t="shared" si="0"/>
        <v>0</v>
      </c>
      <c r="I22" s="136"/>
      <c r="J22" s="139" t="str">
        <f t="shared" si="1"/>
        <v>ja</v>
      </c>
      <c r="K22" s="139" t="str">
        <f t="shared" si="2"/>
        <v>nein</v>
      </c>
      <c r="L22" s="139">
        <f t="shared" si="3"/>
        <v>3.3333333333333333E-2</v>
      </c>
      <c r="M22" s="137">
        <f t="shared" si="4"/>
        <v>0</v>
      </c>
      <c r="N22" s="137">
        <f t="shared" si="5"/>
        <v>0</v>
      </c>
      <c r="O22" s="137">
        <f t="shared" si="6"/>
        <v>0</v>
      </c>
      <c r="P22" s="137">
        <f t="shared" si="7"/>
        <v>0</v>
      </c>
      <c r="Q22" s="137">
        <f t="shared" si="8"/>
        <v>0</v>
      </c>
      <c r="R22" s="137">
        <f t="shared" si="14"/>
        <v>0</v>
      </c>
      <c r="S22" s="143">
        <f t="shared" si="15"/>
        <v>2.7777777777777779E-3</v>
      </c>
      <c r="T22">
        <f t="shared" si="11"/>
        <v>32</v>
      </c>
      <c r="U22" s="142" t="e">
        <f t="shared" si="12"/>
        <v>#N/A</v>
      </c>
    </row>
    <row r="23" spans="1:21" ht="15" customHeight="1" x14ac:dyDescent="0.3">
      <c r="A23" s="100"/>
      <c r="B23" s="150"/>
      <c r="C23" s="19"/>
      <c r="D23" s="19"/>
      <c r="E23" s="97"/>
      <c r="F23" s="97"/>
      <c r="G23" s="102">
        <f t="shared" si="13"/>
        <v>0</v>
      </c>
      <c r="H23" s="156">
        <f t="shared" si="0"/>
        <v>0</v>
      </c>
      <c r="I23" s="136"/>
      <c r="J23" s="139" t="str">
        <f t="shared" si="1"/>
        <v>ja</v>
      </c>
      <c r="K23" s="139" t="str">
        <f t="shared" si="2"/>
        <v>nein</v>
      </c>
      <c r="L23" s="139">
        <f t="shared" si="3"/>
        <v>3.3333333333333333E-2</v>
      </c>
      <c r="M23" s="137">
        <f t="shared" si="4"/>
        <v>0</v>
      </c>
      <c r="N23" s="137">
        <f t="shared" si="5"/>
        <v>0</v>
      </c>
      <c r="O23" s="137">
        <f t="shared" si="6"/>
        <v>0</v>
      </c>
      <c r="P23" s="137">
        <f t="shared" si="7"/>
        <v>0</v>
      </c>
      <c r="Q23" s="137">
        <f t="shared" si="8"/>
        <v>0</v>
      </c>
      <c r="R23" s="137">
        <f t="shared" si="14"/>
        <v>0</v>
      </c>
      <c r="S23" s="143">
        <f t="shared" si="15"/>
        <v>2.7777777777777779E-3</v>
      </c>
      <c r="T23">
        <f t="shared" si="11"/>
        <v>32</v>
      </c>
      <c r="U23" s="142" t="e">
        <f t="shared" si="12"/>
        <v>#N/A</v>
      </c>
    </row>
    <row r="24" spans="1:21" ht="15" customHeight="1" x14ac:dyDescent="0.3">
      <c r="A24" s="100"/>
      <c r="B24" s="150"/>
      <c r="C24" s="19"/>
      <c r="D24" s="19"/>
      <c r="E24" s="97"/>
      <c r="F24" s="97"/>
      <c r="G24" s="102">
        <f t="shared" si="13"/>
        <v>0</v>
      </c>
      <c r="H24" s="156">
        <f t="shared" si="0"/>
        <v>0</v>
      </c>
      <c r="I24" s="136"/>
      <c r="J24" s="139" t="str">
        <f t="shared" si="1"/>
        <v>ja</v>
      </c>
      <c r="K24" s="139" t="str">
        <f t="shared" si="2"/>
        <v>nein</v>
      </c>
      <c r="L24" s="139">
        <f t="shared" si="3"/>
        <v>3.3333333333333333E-2</v>
      </c>
      <c r="M24" s="137">
        <f t="shared" si="4"/>
        <v>0</v>
      </c>
      <c r="N24" s="137">
        <f t="shared" si="5"/>
        <v>0</v>
      </c>
      <c r="O24" s="137">
        <f t="shared" si="6"/>
        <v>0</v>
      </c>
      <c r="P24" s="137">
        <f t="shared" si="7"/>
        <v>0</v>
      </c>
      <c r="Q24" s="137">
        <f t="shared" si="8"/>
        <v>0</v>
      </c>
      <c r="R24" s="137">
        <f t="shared" si="14"/>
        <v>0</v>
      </c>
      <c r="S24" s="143">
        <f t="shared" si="15"/>
        <v>2.7777777777777779E-3</v>
      </c>
      <c r="T24">
        <f t="shared" si="11"/>
        <v>32</v>
      </c>
      <c r="U24" s="142" t="e">
        <f t="shared" si="12"/>
        <v>#N/A</v>
      </c>
    </row>
    <row r="25" spans="1:21" ht="15" customHeight="1" x14ac:dyDescent="0.3">
      <c r="A25" s="100"/>
      <c r="B25" s="150"/>
      <c r="C25" s="19"/>
      <c r="D25" s="19"/>
      <c r="E25" s="97"/>
      <c r="F25" s="97"/>
      <c r="G25" s="102">
        <f t="shared" si="13"/>
        <v>0</v>
      </c>
      <c r="H25" s="156">
        <f t="shared" si="0"/>
        <v>0</v>
      </c>
      <c r="J25" s="139" t="str">
        <f t="shared" si="1"/>
        <v>ja</v>
      </c>
      <c r="K25" s="139" t="str">
        <f t="shared" si="2"/>
        <v>nein</v>
      </c>
      <c r="L25" s="139">
        <f t="shared" si="3"/>
        <v>3.3333333333333333E-2</v>
      </c>
      <c r="M25" s="137">
        <f t="shared" si="4"/>
        <v>0</v>
      </c>
      <c r="N25" s="137">
        <f t="shared" si="5"/>
        <v>0</v>
      </c>
      <c r="O25" s="137">
        <f t="shared" si="6"/>
        <v>0</v>
      </c>
      <c r="P25" s="137">
        <f t="shared" si="7"/>
        <v>0</v>
      </c>
      <c r="Q25" s="137">
        <f t="shared" si="8"/>
        <v>0</v>
      </c>
      <c r="R25" s="137">
        <f t="shared" si="14"/>
        <v>0</v>
      </c>
      <c r="S25" s="143">
        <f t="shared" si="15"/>
        <v>2.7777777777777779E-3</v>
      </c>
      <c r="T25">
        <f t="shared" si="11"/>
        <v>32</v>
      </c>
      <c r="U25" s="142" t="e">
        <f t="shared" si="12"/>
        <v>#N/A</v>
      </c>
    </row>
    <row r="26" spans="1:21" ht="15" customHeight="1" x14ac:dyDescent="0.3">
      <c r="A26" s="100"/>
      <c r="B26" s="150"/>
      <c r="C26" s="19"/>
      <c r="D26" s="19"/>
      <c r="E26" s="97"/>
      <c r="F26" s="97"/>
      <c r="G26" s="102">
        <f t="shared" si="13"/>
        <v>0</v>
      </c>
      <c r="H26" s="156">
        <f t="shared" si="0"/>
        <v>0</v>
      </c>
      <c r="J26" s="139" t="str">
        <f t="shared" si="1"/>
        <v>ja</v>
      </c>
      <c r="K26" s="139" t="str">
        <f t="shared" si="2"/>
        <v>nein</v>
      </c>
      <c r="L26" s="139">
        <f t="shared" si="3"/>
        <v>3.3333333333333333E-2</v>
      </c>
      <c r="M26" s="137">
        <f t="shared" si="4"/>
        <v>0</v>
      </c>
      <c r="N26" s="137">
        <f t="shared" si="5"/>
        <v>0</v>
      </c>
      <c r="O26" s="137">
        <f t="shared" si="6"/>
        <v>0</v>
      </c>
      <c r="P26" s="137">
        <f t="shared" si="7"/>
        <v>0</v>
      </c>
      <c r="Q26" s="137">
        <f t="shared" si="8"/>
        <v>0</v>
      </c>
      <c r="R26" s="137">
        <f t="shared" si="14"/>
        <v>0</v>
      </c>
      <c r="S26" s="143">
        <f t="shared" si="15"/>
        <v>2.7777777777777779E-3</v>
      </c>
      <c r="T26">
        <f t="shared" si="11"/>
        <v>32</v>
      </c>
      <c r="U26" s="142" t="e">
        <f t="shared" si="12"/>
        <v>#N/A</v>
      </c>
    </row>
    <row r="27" spans="1:21" ht="15" customHeight="1" x14ac:dyDescent="0.3">
      <c r="A27" s="100"/>
      <c r="B27" s="150"/>
      <c r="C27" s="19"/>
      <c r="D27" s="19"/>
      <c r="E27" s="97"/>
      <c r="F27" s="97"/>
      <c r="G27" s="102">
        <f t="shared" si="13"/>
        <v>0</v>
      </c>
      <c r="H27" s="156">
        <f t="shared" si="0"/>
        <v>0</v>
      </c>
      <c r="J27" s="139" t="str">
        <f t="shared" si="1"/>
        <v>ja</v>
      </c>
      <c r="K27" s="139" t="str">
        <f t="shared" si="2"/>
        <v>nein</v>
      </c>
      <c r="L27" s="139">
        <f t="shared" si="3"/>
        <v>3.3333333333333333E-2</v>
      </c>
      <c r="M27" s="137">
        <f t="shared" si="4"/>
        <v>0</v>
      </c>
      <c r="N27" s="137">
        <f t="shared" si="5"/>
        <v>0</v>
      </c>
      <c r="O27" s="137">
        <f t="shared" si="6"/>
        <v>0</v>
      </c>
      <c r="P27" s="137">
        <f t="shared" si="7"/>
        <v>0</v>
      </c>
      <c r="Q27" s="137">
        <f t="shared" si="8"/>
        <v>0</v>
      </c>
      <c r="R27" s="137">
        <f t="shared" si="14"/>
        <v>0</v>
      </c>
      <c r="S27" s="143">
        <f t="shared" si="15"/>
        <v>2.7777777777777779E-3</v>
      </c>
      <c r="T27">
        <f t="shared" si="11"/>
        <v>32</v>
      </c>
      <c r="U27" s="142" t="e">
        <f t="shared" si="12"/>
        <v>#N/A</v>
      </c>
    </row>
    <row r="28" spans="1:21" ht="15" customHeight="1" x14ac:dyDescent="0.3">
      <c r="A28" s="100"/>
      <c r="B28" s="150"/>
      <c r="C28" s="19"/>
      <c r="D28" s="19"/>
      <c r="E28" s="97"/>
      <c r="F28" s="97"/>
      <c r="G28" s="102">
        <f t="shared" si="13"/>
        <v>0</v>
      </c>
      <c r="H28" s="156">
        <f t="shared" si="0"/>
        <v>0</v>
      </c>
      <c r="J28" s="139" t="str">
        <f t="shared" si="1"/>
        <v>ja</v>
      </c>
      <c r="K28" s="139" t="str">
        <f t="shared" si="2"/>
        <v>nein</v>
      </c>
      <c r="L28" s="139">
        <f t="shared" si="3"/>
        <v>3.3333333333333333E-2</v>
      </c>
      <c r="M28" s="137">
        <f t="shared" si="4"/>
        <v>0</v>
      </c>
      <c r="N28" s="137">
        <f t="shared" si="5"/>
        <v>0</v>
      </c>
      <c r="O28" s="137">
        <f t="shared" si="6"/>
        <v>0</v>
      </c>
      <c r="P28" s="137">
        <f t="shared" si="7"/>
        <v>0</v>
      </c>
      <c r="Q28" s="137">
        <f t="shared" si="8"/>
        <v>0</v>
      </c>
      <c r="R28" s="137">
        <f t="shared" si="14"/>
        <v>0</v>
      </c>
      <c r="S28" s="143">
        <f t="shared" si="15"/>
        <v>2.7777777777777779E-3</v>
      </c>
      <c r="T28">
        <f t="shared" si="11"/>
        <v>32</v>
      </c>
      <c r="U28" s="142" t="e">
        <f t="shared" si="12"/>
        <v>#N/A</v>
      </c>
    </row>
    <row r="29" spans="1:21" ht="15" customHeight="1" x14ac:dyDescent="0.3">
      <c r="A29" s="100"/>
      <c r="B29" s="150"/>
      <c r="C29" s="19"/>
      <c r="D29" s="19"/>
      <c r="E29" s="97"/>
      <c r="F29" s="97"/>
      <c r="G29" s="102">
        <f t="shared" si="13"/>
        <v>0</v>
      </c>
      <c r="H29" s="156">
        <f t="shared" si="0"/>
        <v>0</v>
      </c>
      <c r="J29" s="139" t="str">
        <f t="shared" si="1"/>
        <v>ja</v>
      </c>
      <c r="K29" s="139" t="str">
        <f t="shared" si="2"/>
        <v>nein</v>
      </c>
      <c r="L29" s="139">
        <f t="shared" si="3"/>
        <v>3.3333333333333333E-2</v>
      </c>
      <c r="M29" s="137">
        <f t="shared" si="4"/>
        <v>0</v>
      </c>
      <c r="N29" s="137">
        <f t="shared" si="5"/>
        <v>0</v>
      </c>
      <c r="O29" s="137">
        <f t="shared" si="6"/>
        <v>0</v>
      </c>
      <c r="P29" s="137">
        <f t="shared" si="7"/>
        <v>0</v>
      </c>
      <c r="Q29" s="137">
        <f t="shared" si="8"/>
        <v>0</v>
      </c>
      <c r="R29" s="137">
        <f t="shared" si="14"/>
        <v>0</v>
      </c>
      <c r="S29" s="143">
        <f t="shared" si="15"/>
        <v>2.7777777777777779E-3</v>
      </c>
      <c r="T29">
        <f t="shared" si="11"/>
        <v>32</v>
      </c>
      <c r="U29" s="142" t="e">
        <f t="shared" si="12"/>
        <v>#N/A</v>
      </c>
    </row>
    <row r="30" spans="1:21" ht="15" customHeight="1" x14ac:dyDescent="0.3">
      <c r="A30" s="100"/>
      <c r="B30" s="150"/>
      <c r="C30" s="19"/>
      <c r="D30" s="19"/>
      <c r="E30" s="97"/>
      <c r="F30" s="97"/>
      <c r="G30" s="102">
        <f t="shared" si="13"/>
        <v>0</v>
      </c>
      <c r="H30" s="156">
        <f t="shared" si="0"/>
        <v>0</v>
      </c>
      <c r="J30" s="139" t="str">
        <f t="shared" si="1"/>
        <v>ja</v>
      </c>
      <c r="K30" s="139" t="str">
        <f t="shared" si="2"/>
        <v>nein</v>
      </c>
      <c r="L30" s="139">
        <f t="shared" si="3"/>
        <v>3.3333333333333333E-2</v>
      </c>
      <c r="M30" s="137">
        <f t="shared" si="4"/>
        <v>0</v>
      </c>
      <c r="N30" s="137">
        <f t="shared" si="5"/>
        <v>0</v>
      </c>
      <c r="O30" s="137">
        <f t="shared" si="6"/>
        <v>0</v>
      </c>
      <c r="P30" s="137">
        <f t="shared" si="7"/>
        <v>0</v>
      </c>
      <c r="Q30" s="137">
        <f t="shared" si="8"/>
        <v>0</v>
      </c>
      <c r="R30" s="137">
        <f t="shared" si="14"/>
        <v>0</v>
      </c>
      <c r="S30" s="143">
        <f t="shared" si="15"/>
        <v>2.7777777777777779E-3</v>
      </c>
      <c r="T30">
        <f t="shared" si="11"/>
        <v>32</v>
      </c>
      <c r="U30" s="142" t="e">
        <f t="shared" si="12"/>
        <v>#N/A</v>
      </c>
    </row>
    <row r="31" spans="1:21" ht="15" customHeight="1" x14ac:dyDescent="0.3">
      <c r="A31" s="100"/>
      <c r="B31" s="150"/>
      <c r="C31" s="19"/>
      <c r="D31" s="19"/>
      <c r="E31" s="97"/>
      <c r="F31" s="97"/>
      <c r="G31" s="102">
        <f t="shared" si="13"/>
        <v>0</v>
      </c>
      <c r="H31" s="156">
        <f t="shared" si="0"/>
        <v>0</v>
      </c>
      <c r="J31" s="139" t="str">
        <f t="shared" si="1"/>
        <v>ja</v>
      </c>
      <c r="K31" s="139" t="str">
        <f t="shared" si="2"/>
        <v>nein</v>
      </c>
      <c r="L31" s="139">
        <f t="shared" si="3"/>
        <v>3.3333333333333333E-2</v>
      </c>
      <c r="M31" s="137">
        <f t="shared" si="4"/>
        <v>0</v>
      </c>
      <c r="N31" s="137">
        <f t="shared" si="5"/>
        <v>0</v>
      </c>
      <c r="O31" s="137">
        <f t="shared" si="6"/>
        <v>0</v>
      </c>
      <c r="P31" s="137">
        <f t="shared" si="7"/>
        <v>0</v>
      </c>
      <c r="Q31" s="137">
        <f t="shared" si="8"/>
        <v>0</v>
      </c>
      <c r="R31" s="137">
        <f t="shared" si="14"/>
        <v>0</v>
      </c>
      <c r="S31" s="143">
        <f t="shared" si="15"/>
        <v>2.7777777777777779E-3</v>
      </c>
      <c r="T31">
        <f t="shared" si="11"/>
        <v>32</v>
      </c>
      <c r="U31" s="142" t="e">
        <f t="shared" si="12"/>
        <v>#N/A</v>
      </c>
    </row>
    <row r="32" spans="1:21" ht="15" customHeight="1" x14ac:dyDescent="0.3">
      <c r="A32" s="100"/>
      <c r="B32" s="150"/>
      <c r="C32" s="19"/>
      <c r="D32" s="19"/>
      <c r="E32" s="97"/>
      <c r="F32" s="97"/>
      <c r="G32" s="102">
        <f t="shared" si="13"/>
        <v>0</v>
      </c>
      <c r="H32" s="156">
        <f t="shared" si="0"/>
        <v>0</v>
      </c>
      <c r="J32" s="139" t="str">
        <f t="shared" si="1"/>
        <v>ja</v>
      </c>
      <c r="K32" s="139" t="str">
        <f t="shared" si="2"/>
        <v>nein</v>
      </c>
      <c r="L32" s="139">
        <f t="shared" si="3"/>
        <v>3.3333333333333333E-2</v>
      </c>
      <c r="M32" s="137">
        <f t="shared" si="4"/>
        <v>0</v>
      </c>
      <c r="N32" s="137">
        <f t="shared" si="5"/>
        <v>0</v>
      </c>
      <c r="O32" s="137">
        <f t="shared" si="6"/>
        <v>0</v>
      </c>
      <c r="P32" s="137">
        <f t="shared" si="7"/>
        <v>0</v>
      </c>
      <c r="Q32" s="137">
        <f t="shared" si="8"/>
        <v>0</v>
      </c>
      <c r="R32" s="137">
        <f t="shared" si="14"/>
        <v>0</v>
      </c>
      <c r="S32" s="143">
        <f t="shared" si="15"/>
        <v>2.7777777777777779E-3</v>
      </c>
      <c r="T32">
        <f t="shared" si="11"/>
        <v>32</v>
      </c>
      <c r="U32" s="142" t="e">
        <f t="shared" si="12"/>
        <v>#N/A</v>
      </c>
    </row>
    <row r="33" spans="1:21" ht="15" customHeight="1" x14ac:dyDescent="0.3">
      <c r="A33" s="100"/>
      <c r="B33" s="150"/>
      <c r="C33" s="19"/>
      <c r="D33" s="19"/>
      <c r="E33" s="97"/>
      <c r="F33" s="97"/>
      <c r="G33" s="102">
        <f t="shared" si="13"/>
        <v>0</v>
      </c>
      <c r="H33" s="156">
        <f t="shared" si="0"/>
        <v>0</v>
      </c>
      <c r="J33" s="139" t="str">
        <f t="shared" si="1"/>
        <v>ja</v>
      </c>
      <c r="K33" s="139" t="str">
        <f t="shared" si="2"/>
        <v>nein</v>
      </c>
      <c r="L33" s="139">
        <f t="shared" si="3"/>
        <v>3.3333333333333333E-2</v>
      </c>
      <c r="M33" s="137">
        <f t="shared" si="4"/>
        <v>0</v>
      </c>
      <c r="N33" s="137">
        <f t="shared" si="5"/>
        <v>0</v>
      </c>
      <c r="O33" s="137">
        <f t="shared" si="6"/>
        <v>0</v>
      </c>
      <c r="P33" s="137">
        <f t="shared" si="7"/>
        <v>0</v>
      </c>
      <c r="Q33" s="137">
        <f t="shared" si="8"/>
        <v>0</v>
      </c>
      <c r="R33" s="137">
        <f t="shared" si="14"/>
        <v>0</v>
      </c>
      <c r="S33" s="143">
        <f t="shared" si="15"/>
        <v>2.7777777777777779E-3</v>
      </c>
      <c r="T33">
        <f t="shared" si="11"/>
        <v>32</v>
      </c>
      <c r="U33" s="142" t="e">
        <f t="shared" si="12"/>
        <v>#N/A</v>
      </c>
    </row>
    <row r="34" spans="1:21" ht="15" customHeight="1" x14ac:dyDescent="0.3">
      <c r="A34" s="100"/>
      <c r="B34" s="150"/>
      <c r="C34" s="19"/>
      <c r="D34" s="19"/>
      <c r="E34" s="97"/>
      <c r="F34" s="97"/>
      <c r="G34" s="102">
        <f t="shared" si="13"/>
        <v>0</v>
      </c>
      <c r="H34" s="156">
        <f t="shared" si="0"/>
        <v>0</v>
      </c>
      <c r="J34" s="139" t="str">
        <f t="shared" si="1"/>
        <v>ja</v>
      </c>
      <c r="K34" s="139" t="str">
        <f t="shared" si="2"/>
        <v>nein</v>
      </c>
      <c r="L34" s="139">
        <f t="shared" si="3"/>
        <v>3.3333333333333333E-2</v>
      </c>
      <c r="M34" s="137">
        <f t="shared" si="4"/>
        <v>0</v>
      </c>
      <c r="N34" s="137">
        <f t="shared" si="5"/>
        <v>0</v>
      </c>
      <c r="O34" s="137">
        <f t="shared" si="6"/>
        <v>0</v>
      </c>
      <c r="P34" s="137">
        <f t="shared" si="7"/>
        <v>0</v>
      </c>
      <c r="Q34" s="137">
        <f t="shared" si="8"/>
        <v>0</v>
      </c>
      <c r="R34" s="137">
        <f t="shared" si="14"/>
        <v>0</v>
      </c>
      <c r="S34" s="143">
        <f t="shared" si="15"/>
        <v>2.7777777777777779E-3</v>
      </c>
      <c r="T34">
        <f t="shared" si="11"/>
        <v>32</v>
      </c>
      <c r="U34" s="142" t="e">
        <f t="shared" si="12"/>
        <v>#N/A</v>
      </c>
    </row>
    <row r="35" spans="1:21" ht="15" customHeight="1" x14ac:dyDescent="0.3">
      <c r="A35" s="100"/>
      <c r="B35" s="150"/>
      <c r="C35" s="19"/>
      <c r="D35" s="19"/>
      <c r="E35" s="97"/>
      <c r="F35" s="97"/>
      <c r="G35" s="102">
        <f t="shared" si="13"/>
        <v>0</v>
      </c>
      <c r="H35" s="156">
        <f t="shared" si="0"/>
        <v>0</v>
      </c>
      <c r="J35" s="139" t="str">
        <f t="shared" si="1"/>
        <v>ja</v>
      </c>
      <c r="K35" s="139" t="str">
        <f t="shared" si="2"/>
        <v>nein</v>
      </c>
      <c r="L35" s="139">
        <f t="shared" si="3"/>
        <v>3.3333333333333333E-2</v>
      </c>
      <c r="M35" s="137">
        <f t="shared" si="4"/>
        <v>0</v>
      </c>
      <c r="N35" s="137">
        <f t="shared" si="5"/>
        <v>0</v>
      </c>
      <c r="O35" s="137">
        <f t="shared" si="6"/>
        <v>0</v>
      </c>
      <c r="P35" s="137">
        <f t="shared" si="7"/>
        <v>0</v>
      </c>
      <c r="Q35" s="137">
        <f t="shared" si="8"/>
        <v>0</v>
      </c>
      <c r="R35" s="137">
        <f t="shared" si="14"/>
        <v>0</v>
      </c>
      <c r="S35" s="143">
        <f t="shared" si="15"/>
        <v>2.7777777777777779E-3</v>
      </c>
      <c r="T35">
        <f t="shared" si="11"/>
        <v>32</v>
      </c>
      <c r="U35" s="142" t="e">
        <f t="shared" si="12"/>
        <v>#N/A</v>
      </c>
    </row>
    <row r="36" spans="1:21" ht="15" customHeight="1" x14ac:dyDescent="0.3">
      <c r="A36" s="100"/>
      <c r="B36" s="150"/>
      <c r="C36" s="19"/>
      <c r="D36" s="19"/>
      <c r="E36" s="97"/>
      <c r="F36" s="97"/>
      <c r="G36" s="102">
        <f t="shared" si="13"/>
        <v>0</v>
      </c>
      <c r="H36" s="156">
        <f t="shared" si="0"/>
        <v>0</v>
      </c>
      <c r="J36" s="139" t="str">
        <f t="shared" si="1"/>
        <v>ja</v>
      </c>
      <c r="K36" s="139" t="str">
        <f t="shared" si="2"/>
        <v>nein</v>
      </c>
      <c r="L36" s="139">
        <f t="shared" si="3"/>
        <v>3.3333333333333333E-2</v>
      </c>
      <c r="M36" s="137">
        <f t="shared" si="4"/>
        <v>0</v>
      </c>
      <c r="N36" s="137">
        <f t="shared" si="5"/>
        <v>0</v>
      </c>
      <c r="O36" s="137">
        <f t="shared" si="6"/>
        <v>0</v>
      </c>
      <c r="P36" s="137">
        <f t="shared" si="7"/>
        <v>0</v>
      </c>
      <c r="Q36" s="137">
        <f t="shared" si="8"/>
        <v>0</v>
      </c>
      <c r="R36" s="137">
        <f t="shared" si="14"/>
        <v>0</v>
      </c>
      <c r="S36" s="143">
        <f t="shared" si="15"/>
        <v>2.7777777777777779E-3</v>
      </c>
      <c r="T36">
        <f t="shared" si="11"/>
        <v>32</v>
      </c>
      <c r="U36" s="142" t="e">
        <f t="shared" si="12"/>
        <v>#N/A</v>
      </c>
    </row>
    <row r="37" spans="1:21" ht="15" customHeight="1" x14ac:dyDescent="0.3">
      <c r="A37" s="100"/>
      <c r="B37" s="150"/>
      <c r="C37" s="19"/>
      <c r="D37" s="19"/>
      <c r="E37" s="97"/>
      <c r="F37" s="97"/>
      <c r="G37" s="102">
        <f t="shared" si="13"/>
        <v>0</v>
      </c>
      <c r="H37" s="156">
        <f t="shared" si="0"/>
        <v>0</v>
      </c>
      <c r="J37" s="139" t="str">
        <f t="shared" si="1"/>
        <v>ja</v>
      </c>
      <c r="K37" s="139" t="str">
        <f t="shared" si="2"/>
        <v>nein</v>
      </c>
      <c r="L37" s="139">
        <f t="shared" si="3"/>
        <v>3.3333333333333333E-2</v>
      </c>
      <c r="M37" s="137">
        <f t="shared" si="4"/>
        <v>0</v>
      </c>
      <c r="N37" s="137">
        <f t="shared" si="5"/>
        <v>0</v>
      </c>
      <c r="O37" s="137">
        <f t="shared" si="6"/>
        <v>0</v>
      </c>
      <c r="P37" s="137">
        <f t="shared" si="7"/>
        <v>0</v>
      </c>
      <c r="Q37" s="137">
        <f t="shared" si="8"/>
        <v>0</v>
      </c>
      <c r="R37" s="137">
        <f t="shared" si="14"/>
        <v>0</v>
      </c>
      <c r="S37" s="143">
        <f t="shared" si="15"/>
        <v>2.7777777777777779E-3</v>
      </c>
      <c r="T37">
        <f t="shared" si="11"/>
        <v>32</v>
      </c>
      <c r="U37" s="142" t="e">
        <f t="shared" si="12"/>
        <v>#N/A</v>
      </c>
    </row>
    <row r="38" spans="1:21" ht="15" customHeight="1" x14ac:dyDescent="0.3">
      <c r="A38" s="100"/>
      <c r="B38" s="150"/>
      <c r="C38" s="19"/>
      <c r="D38" s="19"/>
      <c r="E38" s="97"/>
      <c r="F38" s="97"/>
      <c r="G38" s="102">
        <f t="shared" si="13"/>
        <v>0</v>
      </c>
      <c r="H38" s="156">
        <f t="shared" si="0"/>
        <v>0</v>
      </c>
      <c r="J38" s="139" t="str">
        <f t="shared" si="1"/>
        <v>ja</v>
      </c>
      <c r="K38" s="139" t="str">
        <f t="shared" si="2"/>
        <v>nein</v>
      </c>
      <c r="L38" s="139">
        <f t="shared" si="3"/>
        <v>3.3333333333333333E-2</v>
      </c>
      <c r="M38" s="137">
        <f t="shared" si="4"/>
        <v>0</v>
      </c>
      <c r="N38" s="137">
        <f t="shared" si="5"/>
        <v>0</v>
      </c>
      <c r="O38" s="137">
        <f t="shared" si="6"/>
        <v>0</v>
      </c>
      <c r="P38" s="137">
        <f t="shared" si="7"/>
        <v>0</v>
      </c>
      <c r="Q38" s="137">
        <f t="shared" si="8"/>
        <v>0</v>
      </c>
      <c r="R38" s="137">
        <f t="shared" si="14"/>
        <v>0</v>
      </c>
      <c r="S38" s="143">
        <f t="shared" si="15"/>
        <v>2.7777777777777779E-3</v>
      </c>
      <c r="T38">
        <f t="shared" si="11"/>
        <v>32</v>
      </c>
      <c r="U38" s="142" t="e">
        <f t="shared" si="12"/>
        <v>#N/A</v>
      </c>
    </row>
    <row r="39" spans="1:21" ht="15" customHeight="1" x14ac:dyDescent="0.3">
      <c r="A39" s="100"/>
      <c r="B39" s="150"/>
      <c r="C39" s="19"/>
      <c r="D39" s="19"/>
      <c r="E39" s="97"/>
      <c r="F39" s="97"/>
      <c r="G39" s="102">
        <f t="shared" si="13"/>
        <v>0</v>
      </c>
      <c r="H39" s="156">
        <f t="shared" si="0"/>
        <v>0</v>
      </c>
      <c r="J39" s="139" t="str">
        <f t="shared" si="1"/>
        <v>ja</v>
      </c>
      <c r="K39" s="139" t="str">
        <f t="shared" si="2"/>
        <v>nein</v>
      </c>
      <c r="L39" s="139">
        <f t="shared" si="3"/>
        <v>3.3333333333333333E-2</v>
      </c>
      <c r="M39" s="137">
        <f t="shared" si="4"/>
        <v>0</v>
      </c>
      <c r="N39" s="137">
        <f t="shared" si="5"/>
        <v>0</v>
      </c>
      <c r="O39" s="137">
        <f t="shared" si="6"/>
        <v>0</v>
      </c>
      <c r="P39" s="137">
        <f t="shared" si="7"/>
        <v>0</v>
      </c>
      <c r="Q39" s="137">
        <f t="shared" si="8"/>
        <v>0</v>
      </c>
      <c r="R39" s="137">
        <f t="shared" si="14"/>
        <v>0</v>
      </c>
      <c r="S39" s="143">
        <f t="shared" si="15"/>
        <v>2.7777777777777779E-3</v>
      </c>
      <c r="T39">
        <f t="shared" si="11"/>
        <v>32</v>
      </c>
      <c r="U39" s="142" t="e">
        <f t="shared" si="12"/>
        <v>#N/A</v>
      </c>
    </row>
    <row r="40" spans="1:21" ht="15" customHeight="1" x14ac:dyDescent="0.3">
      <c r="A40" s="100"/>
      <c r="B40" s="150"/>
      <c r="C40" s="19"/>
      <c r="D40" s="19"/>
      <c r="E40" s="97"/>
      <c r="F40" s="97"/>
      <c r="G40" s="102">
        <f t="shared" si="13"/>
        <v>0</v>
      </c>
      <c r="H40" s="156">
        <f t="shared" ref="H40:H71" si="16">ROUND(IF(G40=0,0,U40*S40*G40),2)</f>
        <v>0</v>
      </c>
      <c r="J40" s="139" t="str">
        <f t="shared" ref="J40:J71" si="17">IF(MONTH(E40)=MONTH(F40),"ja","nein")</f>
        <v>ja</v>
      </c>
      <c r="K40" s="139" t="str">
        <f t="shared" ref="K40:K71" si="18">IF(J40="nein","nein",IF(AND(DAY(E40)=1,DAY(F40)=VLOOKUP(MONTH(F40),monatsende,2)),"ja","nein"))</f>
        <v>nein</v>
      </c>
      <c r="L40" s="139">
        <f t="shared" ref="L40:L71" si="19">IF(J40="nein",0,IF(K40="ja",1,(DAY(F40)-DAY(E40)+1)/30))</f>
        <v>3.3333333333333333E-2</v>
      </c>
      <c r="M40" s="137">
        <f t="shared" ref="M40:M71" si="20">IF(DAY(E40)=1,1,0)</f>
        <v>0</v>
      </c>
      <c r="N40" s="137">
        <f t="shared" ref="N40:N71" si="21">IF(DAY(F40)=VLOOKUP(MONTH(F40),monatsende,2),1,0)</f>
        <v>0</v>
      </c>
      <c r="O40" s="137">
        <f t="shared" ref="O40:O71" si="22">IF(J40="ja",0,MONTH(F40)-MONTH(E40)-1+M40+N40)</f>
        <v>0</v>
      </c>
      <c r="P40" s="137">
        <f t="shared" ref="P40:P71" si="23">IF(J40="ja",0,IF(M40=1,0,(T40-DAY(E40))/30))</f>
        <v>0</v>
      </c>
      <c r="Q40" s="137">
        <f t="shared" ref="Q40:Q71" si="24">IF(J40="ja",0,IF(N40=1,0,DAY(F40)/30))</f>
        <v>0</v>
      </c>
      <c r="R40" s="137">
        <f t="shared" ref="R40:R71" si="25">SUM(O40:Q40)</f>
        <v>0</v>
      </c>
      <c r="S40" s="143">
        <f t="shared" ref="S40:S71" si="26">(L40+R40)/12</f>
        <v>2.7777777777777779E-3</v>
      </c>
      <c r="T40">
        <f t="shared" ref="T40:T71" si="27">VLOOKUP(MONTH(E40),monatsende,2,FALSE)+1</f>
        <v>32</v>
      </c>
      <c r="U40" s="142" t="e">
        <f t="shared" ref="U40:U71" si="28">VLOOKUP(B40,sätze1,2,FALSE)</f>
        <v>#N/A</v>
      </c>
    </row>
    <row r="41" spans="1:21" ht="15" customHeight="1" x14ac:dyDescent="0.3">
      <c r="A41" s="100"/>
      <c r="B41" s="150"/>
      <c r="C41" s="19"/>
      <c r="D41" s="19"/>
      <c r="E41" s="97"/>
      <c r="F41" s="97"/>
      <c r="G41" s="102">
        <f t="shared" si="13"/>
        <v>0</v>
      </c>
      <c r="H41" s="156">
        <f t="shared" si="16"/>
        <v>0</v>
      </c>
      <c r="J41" s="139" t="str">
        <f t="shared" si="17"/>
        <v>ja</v>
      </c>
      <c r="K41" s="139" t="str">
        <f t="shared" si="18"/>
        <v>nein</v>
      </c>
      <c r="L41" s="139">
        <f t="shared" si="19"/>
        <v>3.3333333333333333E-2</v>
      </c>
      <c r="M41" s="137">
        <f t="shared" si="20"/>
        <v>0</v>
      </c>
      <c r="N41" s="137">
        <f t="shared" si="21"/>
        <v>0</v>
      </c>
      <c r="O41" s="137">
        <f t="shared" si="22"/>
        <v>0</v>
      </c>
      <c r="P41" s="137">
        <f t="shared" si="23"/>
        <v>0</v>
      </c>
      <c r="Q41" s="137">
        <f t="shared" si="24"/>
        <v>0</v>
      </c>
      <c r="R41" s="137">
        <f t="shared" si="25"/>
        <v>0</v>
      </c>
      <c r="S41" s="143">
        <f t="shared" si="26"/>
        <v>2.7777777777777779E-3</v>
      </c>
      <c r="T41">
        <f t="shared" si="27"/>
        <v>32</v>
      </c>
      <c r="U41" s="142" t="e">
        <f t="shared" si="28"/>
        <v>#N/A</v>
      </c>
    </row>
    <row r="42" spans="1:21" ht="15" customHeight="1" x14ac:dyDescent="0.3">
      <c r="A42" s="100"/>
      <c r="B42" s="150"/>
      <c r="C42" s="19"/>
      <c r="D42" s="19"/>
      <c r="E42" s="97"/>
      <c r="F42" s="97"/>
      <c r="G42" s="102">
        <f t="shared" si="13"/>
        <v>0</v>
      </c>
      <c r="H42" s="156">
        <f t="shared" si="16"/>
        <v>0</v>
      </c>
      <c r="J42" s="139" t="str">
        <f t="shared" si="17"/>
        <v>ja</v>
      </c>
      <c r="K42" s="139" t="str">
        <f t="shared" si="18"/>
        <v>nein</v>
      </c>
      <c r="L42" s="139">
        <f t="shared" si="19"/>
        <v>3.3333333333333333E-2</v>
      </c>
      <c r="M42" s="137">
        <f t="shared" si="20"/>
        <v>0</v>
      </c>
      <c r="N42" s="137">
        <f t="shared" si="21"/>
        <v>0</v>
      </c>
      <c r="O42" s="137">
        <f t="shared" si="22"/>
        <v>0</v>
      </c>
      <c r="P42" s="137">
        <f t="shared" si="23"/>
        <v>0</v>
      </c>
      <c r="Q42" s="137">
        <f t="shared" si="24"/>
        <v>0</v>
      </c>
      <c r="R42" s="137">
        <f t="shared" si="25"/>
        <v>0</v>
      </c>
      <c r="S42" s="143">
        <f t="shared" si="26"/>
        <v>2.7777777777777779E-3</v>
      </c>
      <c r="T42">
        <f t="shared" si="27"/>
        <v>32</v>
      </c>
      <c r="U42" s="142" t="e">
        <f t="shared" si="28"/>
        <v>#N/A</v>
      </c>
    </row>
    <row r="43" spans="1:21" ht="15" customHeight="1" x14ac:dyDescent="0.3">
      <c r="A43" s="100"/>
      <c r="B43" s="150"/>
      <c r="C43" s="19"/>
      <c r="D43" s="19"/>
      <c r="E43" s="97"/>
      <c r="F43" s="97"/>
      <c r="G43" s="102">
        <f t="shared" si="13"/>
        <v>0</v>
      </c>
      <c r="H43" s="156">
        <f t="shared" si="16"/>
        <v>0</v>
      </c>
      <c r="J43" s="139" t="str">
        <f t="shared" si="17"/>
        <v>ja</v>
      </c>
      <c r="K43" s="139" t="str">
        <f t="shared" si="18"/>
        <v>nein</v>
      </c>
      <c r="L43" s="139">
        <f t="shared" si="19"/>
        <v>3.3333333333333333E-2</v>
      </c>
      <c r="M43" s="137">
        <f t="shared" si="20"/>
        <v>0</v>
      </c>
      <c r="N43" s="137">
        <f t="shared" si="21"/>
        <v>0</v>
      </c>
      <c r="O43" s="137">
        <f t="shared" si="22"/>
        <v>0</v>
      </c>
      <c r="P43" s="137">
        <f t="shared" si="23"/>
        <v>0</v>
      </c>
      <c r="Q43" s="137">
        <f t="shared" si="24"/>
        <v>0</v>
      </c>
      <c r="R43" s="137">
        <f t="shared" si="25"/>
        <v>0</v>
      </c>
      <c r="S43" s="143">
        <f t="shared" si="26"/>
        <v>2.7777777777777779E-3</v>
      </c>
      <c r="T43">
        <f t="shared" si="27"/>
        <v>32</v>
      </c>
      <c r="U43" s="142" t="e">
        <f t="shared" si="28"/>
        <v>#N/A</v>
      </c>
    </row>
    <row r="44" spans="1:21" ht="15" customHeight="1" x14ac:dyDescent="0.3">
      <c r="A44" s="100"/>
      <c r="B44" s="150"/>
      <c r="C44" s="19"/>
      <c r="D44" s="19"/>
      <c r="E44" s="97"/>
      <c r="F44" s="97"/>
      <c r="G44" s="102">
        <f t="shared" si="13"/>
        <v>0</v>
      </c>
      <c r="H44" s="156">
        <f t="shared" si="16"/>
        <v>0</v>
      </c>
      <c r="J44" s="139" t="str">
        <f t="shared" si="17"/>
        <v>ja</v>
      </c>
      <c r="K44" s="139" t="str">
        <f t="shared" si="18"/>
        <v>nein</v>
      </c>
      <c r="L44" s="139">
        <f t="shared" si="19"/>
        <v>3.3333333333333333E-2</v>
      </c>
      <c r="M44" s="137">
        <f t="shared" si="20"/>
        <v>0</v>
      </c>
      <c r="N44" s="137">
        <f t="shared" si="21"/>
        <v>0</v>
      </c>
      <c r="O44" s="137">
        <f t="shared" si="22"/>
        <v>0</v>
      </c>
      <c r="P44" s="137">
        <f t="shared" si="23"/>
        <v>0</v>
      </c>
      <c r="Q44" s="137">
        <f t="shared" si="24"/>
        <v>0</v>
      </c>
      <c r="R44" s="137">
        <f t="shared" si="25"/>
        <v>0</v>
      </c>
      <c r="S44" s="143">
        <f t="shared" si="26"/>
        <v>2.7777777777777779E-3</v>
      </c>
      <c r="T44">
        <f t="shared" si="27"/>
        <v>32</v>
      </c>
      <c r="U44" s="142" t="e">
        <f t="shared" si="28"/>
        <v>#N/A</v>
      </c>
    </row>
    <row r="45" spans="1:21" ht="15" customHeight="1" x14ac:dyDescent="0.3">
      <c r="A45" s="100"/>
      <c r="B45" s="150"/>
      <c r="C45" s="19"/>
      <c r="D45" s="19"/>
      <c r="E45" s="97"/>
      <c r="F45" s="97"/>
      <c r="G45" s="102">
        <f t="shared" si="13"/>
        <v>0</v>
      </c>
      <c r="H45" s="156">
        <f t="shared" si="16"/>
        <v>0</v>
      </c>
      <c r="J45" s="139" t="str">
        <f t="shared" si="17"/>
        <v>ja</v>
      </c>
      <c r="K45" s="139" t="str">
        <f t="shared" si="18"/>
        <v>nein</v>
      </c>
      <c r="L45" s="139">
        <f t="shared" si="19"/>
        <v>3.3333333333333333E-2</v>
      </c>
      <c r="M45" s="137">
        <f t="shared" si="20"/>
        <v>0</v>
      </c>
      <c r="N45" s="137">
        <f t="shared" si="21"/>
        <v>0</v>
      </c>
      <c r="O45" s="137">
        <f t="shared" si="22"/>
        <v>0</v>
      </c>
      <c r="P45" s="137">
        <f t="shared" si="23"/>
        <v>0</v>
      </c>
      <c r="Q45" s="137">
        <f t="shared" si="24"/>
        <v>0</v>
      </c>
      <c r="R45" s="137">
        <f t="shared" si="25"/>
        <v>0</v>
      </c>
      <c r="S45" s="143">
        <f t="shared" si="26"/>
        <v>2.7777777777777779E-3</v>
      </c>
      <c r="T45">
        <f t="shared" si="27"/>
        <v>32</v>
      </c>
      <c r="U45" s="142" t="e">
        <f t="shared" si="28"/>
        <v>#N/A</v>
      </c>
    </row>
    <row r="46" spans="1:21" ht="15" customHeight="1" x14ac:dyDescent="0.3">
      <c r="A46" s="100"/>
      <c r="B46" s="150"/>
      <c r="C46" s="19"/>
      <c r="D46" s="19"/>
      <c r="E46" s="97"/>
      <c r="F46" s="97"/>
      <c r="G46" s="102">
        <f t="shared" si="13"/>
        <v>0</v>
      </c>
      <c r="H46" s="156">
        <f t="shared" si="16"/>
        <v>0</v>
      </c>
      <c r="J46" s="139" t="str">
        <f t="shared" si="17"/>
        <v>ja</v>
      </c>
      <c r="K46" s="139" t="str">
        <f t="shared" si="18"/>
        <v>nein</v>
      </c>
      <c r="L46" s="139">
        <f t="shared" si="19"/>
        <v>3.3333333333333333E-2</v>
      </c>
      <c r="M46" s="137">
        <f t="shared" si="20"/>
        <v>0</v>
      </c>
      <c r="N46" s="137">
        <f t="shared" si="21"/>
        <v>0</v>
      </c>
      <c r="O46" s="137">
        <f t="shared" si="22"/>
        <v>0</v>
      </c>
      <c r="P46" s="137">
        <f t="shared" si="23"/>
        <v>0</v>
      </c>
      <c r="Q46" s="137">
        <f t="shared" si="24"/>
        <v>0</v>
      </c>
      <c r="R46" s="137">
        <f t="shared" si="25"/>
        <v>0</v>
      </c>
      <c r="S46" s="143">
        <f t="shared" si="26"/>
        <v>2.7777777777777779E-3</v>
      </c>
      <c r="T46">
        <f t="shared" si="27"/>
        <v>32</v>
      </c>
      <c r="U46" s="142" t="e">
        <f t="shared" si="28"/>
        <v>#N/A</v>
      </c>
    </row>
    <row r="47" spans="1:21" ht="15" customHeight="1" x14ac:dyDescent="0.3">
      <c r="A47" s="100"/>
      <c r="B47" s="150"/>
      <c r="C47" s="19"/>
      <c r="D47" s="19"/>
      <c r="E47" s="97"/>
      <c r="F47" s="97"/>
      <c r="G47" s="102">
        <f t="shared" si="13"/>
        <v>0</v>
      </c>
      <c r="H47" s="156">
        <f t="shared" si="16"/>
        <v>0</v>
      </c>
      <c r="J47" s="139" t="str">
        <f t="shared" si="17"/>
        <v>ja</v>
      </c>
      <c r="K47" s="139" t="str">
        <f t="shared" si="18"/>
        <v>nein</v>
      </c>
      <c r="L47" s="139">
        <f t="shared" si="19"/>
        <v>3.3333333333333333E-2</v>
      </c>
      <c r="M47" s="137">
        <f t="shared" si="20"/>
        <v>0</v>
      </c>
      <c r="N47" s="137">
        <f t="shared" si="21"/>
        <v>0</v>
      </c>
      <c r="O47" s="137">
        <f t="shared" si="22"/>
        <v>0</v>
      </c>
      <c r="P47" s="137">
        <f t="shared" si="23"/>
        <v>0</v>
      </c>
      <c r="Q47" s="137">
        <f t="shared" si="24"/>
        <v>0</v>
      </c>
      <c r="R47" s="137">
        <f t="shared" si="25"/>
        <v>0</v>
      </c>
      <c r="S47" s="143">
        <f t="shared" si="26"/>
        <v>2.7777777777777779E-3</v>
      </c>
      <c r="T47">
        <f t="shared" si="27"/>
        <v>32</v>
      </c>
      <c r="U47" s="142" t="e">
        <f t="shared" si="28"/>
        <v>#N/A</v>
      </c>
    </row>
    <row r="48" spans="1:21" ht="15" customHeight="1" x14ac:dyDescent="0.3">
      <c r="A48" s="100"/>
      <c r="B48" s="150"/>
      <c r="C48" s="19"/>
      <c r="D48" s="19"/>
      <c r="E48" s="97"/>
      <c r="F48" s="97"/>
      <c r="G48" s="102">
        <f t="shared" si="13"/>
        <v>0</v>
      </c>
      <c r="H48" s="156">
        <f t="shared" si="16"/>
        <v>0</v>
      </c>
      <c r="J48" s="139" t="str">
        <f t="shared" si="17"/>
        <v>ja</v>
      </c>
      <c r="K48" s="139" t="str">
        <f t="shared" si="18"/>
        <v>nein</v>
      </c>
      <c r="L48" s="139">
        <f t="shared" si="19"/>
        <v>3.3333333333333333E-2</v>
      </c>
      <c r="M48" s="137">
        <f t="shared" si="20"/>
        <v>0</v>
      </c>
      <c r="N48" s="137">
        <f t="shared" si="21"/>
        <v>0</v>
      </c>
      <c r="O48" s="137">
        <f t="shared" si="22"/>
        <v>0</v>
      </c>
      <c r="P48" s="137">
        <f t="shared" si="23"/>
        <v>0</v>
      </c>
      <c r="Q48" s="137">
        <f t="shared" si="24"/>
        <v>0</v>
      </c>
      <c r="R48" s="137">
        <f t="shared" si="25"/>
        <v>0</v>
      </c>
      <c r="S48" s="143">
        <f t="shared" si="26"/>
        <v>2.7777777777777779E-3</v>
      </c>
      <c r="T48">
        <f t="shared" si="27"/>
        <v>32</v>
      </c>
      <c r="U48" s="142" t="e">
        <f t="shared" si="28"/>
        <v>#N/A</v>
      </c>
    </row>
    <row r="49" spans="1:21" ht="15" customHeight="1" x14ac:dyDescent="0.3">
      <c r="A49" s="100"/>
      <c r="B49" s="150"/>
      <c r="C49" s="19"/>
      <c r="D49" s="19"/>
      <c r="E49" s="97"/>
      <c r="F49" s="97"/>
      <c r="G49" s="102">
        <f t="shared" si="13"/>
        <v>0</v>
      </c>
      <c r="H49" s="156">
        <f t="shared" si="16"/>
        <v>0</v>
      </c>
      <c r="J49" s="139" t="str">
        <f t="shared" si="17"/>
        <v>ja</v>
      </c>
      <c r="K49" s="139" t="str">
        <f t="shared" si="18"/>
        <v>nein</v>
      </c>
      <c r="L49" s="139">
        <f t="shared" si="19"/>
        <v>3.3333333333333333E-2</v>
      </c>
      <c r="M49" s="137">
        <f t="shared" si="20"/>
        <v>0</v>
      </c>
      <c r="N49" s="137">
        <f t="shared" si="21"/>
        <v>0</v>
      </c>
      <c r="O49" s="137">
        <f t="shared" si="22"/>
        <v>0</v>
      </c>
      <c r="P49" s="137">
        <f t="shared" si="23"/>
        <v>0</v>
      </c>
      <c r="Q49" s="137">
        <f t="shared" si="24"/>
        <v>0</v>
      </c>
      <c r="R49" s="137">
        <f t="shared" si="25"/>
        <v>0</v>
      </c>
      <c r="S49" s="143">
        <f t="shared" si="26"/>
        <v>2.7777777777777779E-3</v>
      </c>
      <c r="T49">
        <f t="shared" si="27"/>
        <v>32</v>
      </c>
      <c r="U49" s="142" t="e">
        <f t="shared" si="28"/>
        <v>#N/A</v>
      </c>
    </row>
    <row r="50" spans="1:21" ht="15" customHeight="1" x14ac:dyDescent="0.3">
      <c r="A50" s="100"/>
      <c r="B50" s="150"/>
      <c r="C50" s="19"/>
      <c r="D50" s="19"/>
      <c r="E50" s="97"/>
      <c r="F50" s="97"/>
      <c r="G50" s="102">
        <f t="shared" si="13"/>
        <v>0</v>
      </c>
      <c r="H50" s="156">
        <f t="shared" si="16"/>
        <v>0</v>
      </c>
      <c r="J50" s="139" t="str">
        <f t="shared" si="17"/>
        <v>ja</v>
      </c>
      <c r="K50" s="139" t="str">
        <f t="shared" si="18"/>
        <v>nein</v>
      </c>
      <c r="L50" s="139">
        <f t="shared" si="19"/>
        <v>3.3333333333333333E-2</v>
      </c>
      <c r="M50" s="137">
        <f t="shared" si="20"/>
        <v>0</v>
      </c>
      <c r="N50" s="137">
        <f t="shared" si="21"/>
        <v>0</v>
      </c>
      <c r="O50" s="137">
        <f t="shared" si="22"/>
        <v>0</v>
      </c>
      <c r="P50" s="137">
        <f t="shared" si="23"/>
        <v>0</v>
      </c>
      <c r="Q50" s="137">
        <f t="shared" si="24"/>
        <v>0</v>
      </c>
      <c r="R50" s="137">
        <f t="shared" si="25"/>
        <v>0</v>
      </c>
      <c r="S50" s="143">
        <f t="shared" si="26"/>
        <v>2.7777777777777779E-3</v>
      </c>
      <c r="T50">
        <f t="shared" si="27"/>
        <v>32</v>
      </c>
      <c r="U50" s="142" t="e">
        <f t="shared" si="28"/>
        <v>#N/A</v>
      </c>
    </row>
    <row r="51" spans="1:21" ht="15" customHeight="1" x14ac:dyDescent="0.3">
      <c r="A51" s="100"/>
      <c r="B51" s="150"/>
      <c r="C51" s="19"/>
      <c r="D51" s="19"/>
      <c r="E51" s="97"/>
      <c r="F51" s="97"/>
      <c r="G51" s="102">
        <f t="shared" si="13"/>
        <v>0</v>
      </c>
      <c r="H51" s="156">
        <f t="shared" si="16"/>
        <v>0</v>
      </c>
      <c r="J51" s="139" t="str">
        <f t="shared" si="17"/>
        <v>ja</v>
      </c>
      <c r="K51" s="139" t="str">
        <f t="shared" si="18"/>
        <v>nein</v>
      </c>
      <c r="L51" s="139">
        <f t="shared" si="19"/>
        <v>3.3333333333333333E-2</v>
      </c>
      <c r="M51" s="137">
        <f t="shared" si="20"/>
        <v>0</v>
      </c>
      <c r="N51" s="137">
        <f t="shared" si="21"/>
        <v>0</v>
      </c>
      <c r="O51" s="137">
        <f t="shared" si="22"/>
        <v>0</v>
      </c>
      <c r="P51" s="137">
        <f t="shared" si="23"/>
        <v>0</v>
      </c>
      <c r="Q51" s="137">
        <f t="shared" si="24"/>
        <v>0</v>
      </c>
      <c r="R51" s="137">
        <f t="shared" si="25"/>
        <v>0</v>
      </c>
      <c r="S51" s="143">
        <f t="shared" si="26"/>
        <v>2.7777777777777779E-3</v>
      </c>
      <c r="T51">
        <f t="shared" si="27"/>
        <v>32</v>
      </c>
      <c r="U51" s="142" t="e">
        <f t="shared" si="28"/>
        <v>#N/A</v>
      </c>
    </row>
    <row r="52" spans="1:21" ht="15" customHeight="1" x14ac:dyDescent="0.3">
      <c r="A52" s="100"/>
      <c r="B52" s="150"/>
      <c r="C52" s="19"/>
      <c r="D52" s="19"/>
      <c r="E52" s="97"/>
      <c r="F52" s="97"/>
      <c r="G52" s="102">
        <f t="shared" si="13"/>
        <v>0</v>
      </c>
      <c r="H52" s="156">
        <f t="shared" si="16"/>
        <v>0</v>
      </c>
      <c r="J52" s="139" t="str">
        <f t="shared" si="17"/>
        <v>ja</v>
      </c>
      <c r="K52" s="139" t="str">
        <f t="shared" si="18"/>
        <v>nein</v>
      </c>
      <c r="L52" s="139">
        <f t="shared" si="19"/>
        <v>3.3333333333333333E-2</v>
      </c>
      <c r="M52" s="137">
        <f t="shared" si="20"/>
        <v>0</v>
      </c>
      <c r="N52" s="137">
        <f t="shared" si="21"/>
        <v>0</v>
      </c>
      <c r="O52" s="137">
        <f t="shared" si="22"/>
        <v>0</v>
      </c>
      <c r="P52" s="137">
        <f t="shared" si="23"/>
        <v>0</v>
      </c>
      <c r="Q52" s="137">
        <f t="shared" si="24"/>
        <v>0</v>
      </c>
      <c r="R52" s="137">
        <f t="shared" si="25"/>
        <v>0</v>
      </c>
      <c r="S52" s="143">
        <f t="shared" si="26"/>
        <v>2.7777777777777779E-3</v>
      </c>
      <c r="T52">
        <f t="shared" si="27"/>
        <v>32</v>
      </c>
      <c r="U52" s="142" t="e">
        <f t="shared" si="28"/>
        <v>#N/A</v>
      </c>
    </row>
    <row r="53" spans="1:21" ht="15" customHeight="1" x14ac:dyDescent="0.3">
      <c r="A53" s="100"/>
      <c r="B53" s="150"/>
      <c r="C53" s="19"/>
      <c r="D53" s="19"/>
      <c r="E53" s="97"/>
      <c r="F53" s="97"/>
      <c r="G53" s="102">
        <f t="shared" si="13"/>
        <v>0</v>
      </c>
      <c r="H53" s="156">
        <f t="shared" si="16"/>
        <v>0</v>
      </c>
      <c r="J53" s="139" t="str">
        <f t="shared" si="17"/>
        <v>ja</v>
      </c>
      <c r="K53" s="139" t="str">
        <f t="shared" si="18"/>
        <v>nein</v>
      </c>
      <c r="L53" s="139">
        <f t="shared" si="19"/>
        <v>3.3333333333333333E-2</v>
      </c>
      <c r="M53" s="137">
        <f t="shared" si="20"/>
        <v>0</v>
      </c>
      <c r="N53" s="137">
        <f t="shared" si="21"/>
        <v>0</v>
      </c>
      <c r="O53" s="137">
        <f t="shared" si="22"/>
        <v>0</v>
      </c>
      <c r="P53" s="137">
        <f t="shared" si="23"/>
        <v>0</v>
      </c>
      <c r="Q53" s="137">
        <f t="shared" si="24"/>
        <v>0</v>
      </c>
      <c r="R53" s="137">
        <f t="shared" si="25"/>
        <v>0</v>
      </c>
      <c r="S53" s="143">
        <f t="shared" si="26"/>
        <v>2.7777777777777779E-3</v>
      </c>
      <c r="T53">
        <f t="shared" si="27"/>
        <v>32</v>
      </c>
      <c r="U53" s="142" t="e">
        <f t="shared" si="28"/>
        <v>#N/A</v>
      </c>
    </row>
    <row r="54" spans="1:21" ht="15" customHeight="1" x14ac:dyDescent="0.3">
      <c r="A54" s="100"/>
      <c r="B54" s="150"/>
      <c r="C54" s="19"/>
      <c r="D54" s="19"/>
      <c r="E54" s="97"/>
      <c r="F54" s="97"/>
      <c r="G54" s="102">
        <f t="shared" si="13"/>
        <v>0</v>
      </c>
      <c r="H54" s="156">
        <f t="shared" si="16"/>
        <v>0</v>
      </c>
      <c r="J54" s="139" t="str">
        <f t="shared" si="17"/>
        <v>ja</v>
      </c>
      <c r="K54" s="139" t="str">
        <f t="shared" si="18"/>
        <v>nein</v>
      </c>
      <c r="L54" s="139">
        <f t="shared" si="19"/>
        <v>3.3333333333333333E-2</v>
      </c>
      <c r="M54" s="137">
        <f t="shared" si="20"/>
        <v>0</v>
      </c>
      <c r="N54" s="137">
        <f t="shared" si="21"/>
        <v>0</v>
      </c>
      <c r="O54" s="137">
        <f t="shared" si="22"/>
        <v>0</v>
      </c>
      <c r="P54" s="137">
        <f t="shared" si="23"/>
        <v>0</v>
      </c>
      <c r="Q54" s="137">
        <f t="shared" si="24"/>
        <v>0</v>
      </c>
      <c r="R54" s="137">
        <f t="shared" si="25"/>
        <v>0</v>
      </c>
      <c r="S54" s="143">
        <f t="shared" si="26"/>
        <v>2.7777777777777779E-3</v>
      </c>
      <c r="T54">
        <f t="shared" si="27"/>
        <v>32</v>
      </c>
      <c r="U54" s="142" t="e">
        <f t="shared" si="28"/>
        <v>#N/A</v>
      </c>
    </row>
    <row r="55" spans="1:21" ht="15" customHeight="1" x14ac:dyDescent="0.3">
      <c r="A55" s="100"/>
      <c r="B55" s="150"/>
      <c r="C55" s="19"/>
      <c r="D55" s="19"/>
      <c r="E55" s="97"/>
      <c r="F55" s="97"/>
      <c r="G55" s="102">
        <f t="shared" si="13"/>
        <v>0</v>
      </c>
      <c r="H55" s="156">
        <f t="shared" si="16"/>
        <v>0</v>
      </c>
      <c r="J55" s="139" t="str">
        <f t="shared" si="17"/>
        <v>ja</v>
      </c>
      <c r="K55" s="139" t="str">
        <f t="shared" si="18"/>
        <v>nein</v>
      </c>
      <c r="L55" s="139">
        <f t="shared" si="19"/>
        <v>3.3333333333333333E-2</v>
      </c>
      <c r="M55" s="137">
        <f t="shared" si="20"/>
        <v>0</v>
      </c>
      <c r="N55" s="137">
        <f t="shared" si="21"/>
        <v>0</v>
      </c>
      <c r="O55" s="137">
        <f t="shared" si="22"/>
        <v>0</v>
      </c>
      <c r="P55" s="137">
        <f t="shared" si="23"/>
        <v>0</v>
      </c>
      <c r="Q55" s="137">
        <f t="shared" si="24"/>
        <v>0</v>
      </c>
      <c r="R55" s="137">
        <f t="shared" si="25"/>
        <v>0</v>
      </c>
      <c r="S55" s="143">
        <f t="shared" si="26"/>
        <v>2.7777777777777779E-3</v>
      </c>
      <c r="T55">
        <f t="shared" si="27"/>
        <v>32</v>
      </c>
      <c r="U55" s="142" t="e">
        <f t="shared" si="28"/>
        <v>#N/A</v>
      </c>
    </row>
    <row r="56" spans="1:21" ht="15" customHeight="1" x14ac:dyDescent="0.3">
      <c r="A56" s="100"/>
      <c r="B56" s="150"/>
      <c r="C56" s="19"/>
      <c r="D56" s="19"/>
      <c r="E56" s="97"/>
      <c r="F56" s="97"/>
      <c r="G56" s="102">
        <f t="shared" si="13"/>
        <v>0</v>
      </c>
      <c r="H56" s="156">
        <f t="shared" si="16"/>
        <v>0</v>
      </c>
      <c r="J56" s="139" t="str">
        <f t="shared" si="17"/>
        <v>ja</v>
      </c>
      <c r="K56" s="139" t="str">
        <f t="shared" si="18"/>
        <v>nein</v>
      </c>
      <c r="L56" s="139">
        <f t="shared" si="19"/>
        <v>3.3333333333333333E-2</v>
      </c>
      <c r="M56" s="137">
        <f t="shared" si="20"/>
        <v>0</v>
      </c>
      <c r="N56" s="137">
        <f t="shared" si="21"/>
        <v>0</v>
      </c>
      <c r="O56" s="137">
        <f t="shared" si="22"/>
        <v>0</v>
      </c>
      <c r="P56" s="137">
        <f t="shared" si="23"/>
        <v>0</v>
      </c>
      <c r="Q56" s="137">
        <f t="shared" si="24"/>
        <v>0</v>
      </c>
      <c r="R56" s="137">
        <f t="shared" si="25"/>
        <v>0</v>
      </c>
      <c r="S56" s="143">
        <f t="shared" si="26"/>
        <v>2.7777777777777779E-3</v>
      </c>
      <c r="T56">
        <f t="shared" si="27"/>
        <v>32</v>
      </c>
      <c r="U56" s="142" t="e">
        <f t="shared" si="28"/>
        <v>#N/A</v>
      </c>
    </row>
    <row r="57" spans="1:21" ht="15" customHeight="1" x14ac:dyDescent="0.3">
      <c r="A57" s="100"/>
      <c r="B57" s="150"/>
      <c r="C57" s="19"/>
      <c r="D57" s="19"/>
      <c r="E57" s="97"/>
      <c r="F57" s="97"/>
      <c r="G57" s="102">
        <f t="shared" si="13"/>
        <v>0</v>
      </c>
      <c r="H57" s="156">
        <f t="shared" si="16"/>
        <v>0</v>
      </c>
      <c r="J57" s="139" t="str">
        <f t="shared" si="17"/>
        <v>ja</v>
      </c>
      <c r="K57" s="139" t="str">
        <f t="shared" si="18"/>
        <v>nein</v>
      </c>
      <c r="L57" s="139">
        <f t="shared" si="19"/>
        <v>3.3333333333333333E-2</v>
      </c>
      <c r="M57" s="137">
        <f t="shared" si="20"/>
        <v>0</v>
      </c>
      <c r="N57" s="137">
        <f t="shared" si="21"/>
        <v>0</v>
      </c>
      <c r="O57" s="137">
        <f t="shared" si="22"/>
        <v>0</v>
      </c>
      <c r="P57" s="137">
        <f t="shared" si="23"/>
        <v>0</v>
      </c>
      <c r="Q57" s="137">
        <f t="shared" si="24"/>
        <v>0</v>
      </c>
      <c r="R57" s="137">
        <f t="shared" si="25"/>
        <v>0</v>
      </c>
      <c r="S57" s="143">
        <f t="shared" si="26"/>
        <v>2.7777777777777779E-3</v>
      </c>
      <c r="T57">
        <f t="shared" si="27"/>
        <v>32</v>
      </c>
      <c r="U57" s="142" t="e">
        <f t="shared" si="28"/>
        <v>#N/A</v>
      </c>
    </row>
    <row r="58" spans="1:21" ht="15" customHeight="1" x14ac:dyDescent="0.3">
      <c r="A58" s="100"/>
      <c r="B58" s="150"/>
      <c r="C58" s="19"/>
      <c r="D58" s="19"/>
      <c r="E58" s="97"/>
      <c r="F58" s="97"/>
      <c r="G58" s="102">
        <f t="shared" si="13"/>
        <v>0</v>
      </c>
      <c r="H58" s="156">
        <f t="shared" si="16"/>
        <v>0</v>
      </c>
      <c r="J58" s="139" t="str">
        <f t="shared" si="17"/>
        <v>ja</v>
      </c>
      <c r="K58" s="139" t="str">
        <f t="shared" si="18"/>
        <v>nein</v>
      </c>
      <c r="L58" s="139">
        <f t="shared" si="19"/>
        <v>3.3333333333333333E-2</v>
      </c>
      <c r="M58" s="137">
        <f t="shared" si="20"/>
        <v>0</v>
      </c>
      <c r="N58" s="137">
        <f t="shared" si="21"/>
        <v>0</v>
      </c>
      <c r="O58" s="137">
        <f t="shared" si="22"/>
        <v>0</v>
      </c>
      <c r="P58" s="137">
        <f t="shared" si="23"/>
        <v>0</v>
      </c>
      <c r="Q58" s="137">
        <f t="shared" si="24"/>
        <v>0</v>
      </c>
      <c r="R58" s="137">
        <f t="shared" si="25"/>
        <v>0</v>
      </c>
      <c r="S58" s="143">
        <f t="shared" si="26"/>
        <v>2.7777777777777779E-3</v>
      </c>
      <c r="T58">
        <f t="shared" si="27"/>
        <v>32</v>
      </c>
      <c r="U58" s="142" t="e">
        <f t="shared" si="28"/>
        <v>#N/A</v>
      </c>
    </row>
    <row r="59" spans="1:21" ht="15" customHeight="1" x14ac:dyDescent="0.3">
      <c r="A59" s="100"/>
      <c r="B59" s="150"/>
      <c r="C59" s="19"/>
      <c r="D59" s="19"/>
      <c r="E59" s="97"/>
      <c r="F59" s="97"/>
      <c r="G59" s="102">
        <f t="shared" si="13"/>
        <v>0</v>
      </c>
      <c r="H59" s="156">
        <f t="shared" si="16"/>
        <v>0</v>
      </c>
      <c r="J59" s="139" t="str">
        <f t="shared" si="17"/>
        <v>ja</v>
      </c>
      <c r="K59" s="139" t="str">
        <f t="shared" si="18"/>
        <v>nein</v>
      </c>
      <c r="L59" s="139">
        <f t="shared" si="19"/>
        <v>3.3333333333333333E-2</v>
      </c>
      <c r="M59" s="137">
        <f t="shared" si="20"/>
        <v>0</v>
      </c>
      <c r="N59" s="137">
        <f t="shared" si="21"/>
        <v>0</v>
      </c>
      <c r="O59" s="137">
        <f t="shared" si="22"/>
        <v>0</v>
      </c>
      <c r="P59" s="137">
        <f t="shared" si="23"/>
        <v>0</v>
      </c>
      <c r="Q59" s="137">
        <f t="shared" si="24"/>
        <v>0</v>
      </c>
      <c r="R59" s="137">
        <f t="shared" si="25"/>
        <v>0</v>
      </c>
      <c r="S59" s="143">
        <f t="shared" si="26"/>
        <v>2.7777777777777779E-3</v>
      </c>
      <c r="T59">
        <f t="shared" si="27"/>
        <v>32</v>
      </c>
      <c r="U59" s="142" t="e">
        <f t="shared" si="28"/>
        <v>#N/A</v>
      </c>
    </row>
    <row r="60" spans="1:21" ht="15" customHeight="1" x14ac:dyDescent="0.3">
      <c r="A60" s="100"/>
      <c r="B60" s="150"/>
      <c r="C60" s="19"/>
      <c r="D60" s="19"/>
      <c r="E60" s="97"/>
      <c r="F60" s="97"/>
      <c r="G60" s="102">
        <f t="shared" si="13"/>
        <v>0</v>
      </c>
      <c r="H60" s="156">
        <f t="shared" si="16"/>
        <v>0</v>
      </c>
      <c r="J60" s="139" t="str">
        <f t="shared" si="17"/>
        <v>ja</v>
      </c>
      <c r="K60" s="139" t="str">
        <f t="shared" si="18"/>
        <v>nein</v>
      </c>
      <c r="L60" s="139">
        <f t="shared" si="19"/>
        <v>3.3333333333333333E-2</v>
      </c>
      <c r="M60" s="137">
        <f t="shared" si="20"/>
        <v>0</v>
      </c>
      <c r="N60" s="137">
        <f t="shared" si="21"/>
        <v>0</v>
      </c>
      <c r="O60" s="137">
        <f t="shared" si="22"/>
        <v>0</v>
      </c>
      <c r="P60" s="137">
        <f t="shared" si="23"/>
        <v>0</v>
      </c>
      <c r="Q60" s="137">
        <f t="shared" si="24"/>
        <v>0</v>
      </c>
      <c r="R60" s="137">
        <f t="shared" si="25"/>
        <v>0</v>
      </c>
      <c r="S60" s="143">
        <f t="shared" si="26"/>
        <v>2.7777777777777779E-3</v>
      </c>
      <c r="T60">
        <f t="shared" si="27"/>
        <v>32</v>
      </c>
      <c r="U60" s="142" t="e">
        <f t="shared" si="28"/>
        <v>#N/A</v>
      </c>
    </row>
    <row r="61" spans="1:21" ht="15" customHeight="1" x14ac:dyDescent="0.3">
      <c r="A61" s="100"/>
      <c r="B61" s="150"/>
      <c r="C61" s="19"/>
      <c r="D61" s="19"/>
      <c r="E61" s="97"/>
      <c r="F61" s="97"/>
      <c r="G61" s="102">
        <f t="shared" si="13"/>
        <v>0</v>
      </c>
      <c r="H61" s="156">
        <f t="shared" si="16"/>
        <v>0</v>
      </c>
      <c r="J61" s="139" t="str">
        <f t="shared" si="17"/>
        <v>ja</v>
      </c>
      <c r="K61" s="139" t="str">
        <f t="shared" si="18"/>
        <v>nein</v>
      </c>
      <c r="L61" s="139">
        <f t="shared" si="19"/>
        <v>3.3333333333333333E-2</v>
      </c>
      <c r="M61" s="137">
        <f t="shared" si="20"/>
        <v>0</v>
      </c>
      <c r="N61" s="137">
        <f t="shared" si="21"/>
        <v>0</v>
      </c>
      <c r="O61" s="137">
        <f t="shared" si="22"/>
        <v>0</v>
      </c>
      <c r="P61" s="137">
        <f t="shared" si="23"/>
        <v>0</v>
      </c>
      <c r="Q61" s="137">
        <f t="shared" si="24"/>
        <v>0</v>
      </c>
      <c r="R61" s="137">
        <f t="shared" si="25"/>
        <v>0</v>
      </c>
      <c r="S61" s="143">
        <f t="shared" si="26"/>
        <v>2.7777777777777779E-3</v>
      </c>
      <c r="T61">
        <f t="shared" si="27"/>
        <v>32</v>
      </c>
      <c r="U61" s="142" t="e">
        <f t="shared" si="28"/>
        <v>#N/A</v>
      </c>
    </row>
    <row r="62" spans="1:21" ht="15" customHeight="1" x14ac:dyDescent="0.3">
      <c r="A62" s="100"/>
      <c r="B62" s="150"/>
      <c r="C62" s="19"/>
      <c r="D62" s="19"/>
      <c r="E62" s="97"/>
      <c r="F62" s="97"/>
      <c r="G62" s="102">
        <f t="shared" si="13"/>
        <v>0</v>
      </c>
      <c r="H62" s="156">
        <f t="shared" si="16"/>
        <v>0</v>
      </c>
      <c r="J62" s="139" t="str">
        <f t="shared" si="17"/>
        <v>ja</v>
      </c>
      <c r="K62" s="139" t="str">
        <f t="shared" si="18"/>
        <v>nein</v>
      </c>
      <c r="L62" s="139">
        <f t="shared" si="19"/>
        <v>3.3333333333333333E-2</v>
      </c>
      <c r="M62" s="137">
        <f t="shared" si="20"/>
        <v>0</v>
      </c>
      <c r="N62" s="137">
        <f t="shared" si="21"/>
        <v>0</v>
      </c>
      <c r="O62" s="137">
        <f t="shared" si="22"/>
        <v>0</v>
      </c>
      <c r="P62" s="137">
        <f t="shared" si="23"/>
        <v>0</v>
      </c>
      <c r="Q62" s="137">
        <f t="shared" si="24"/>
        <v>0</v>
      </c>
      <c r="R62" s="137">
        <f t="shared" si="25"/>
        <v>0</v>
      </c>
      <c r="S62" s="143">
        <f t="shared" si="26"/>
        <v>2.7777777777777779E-3</v>
      </c>
      <c r="T62">
        <f t="shared" si="27"/>
        <v>32</v>
      </c>
      <c r="U62" s="142" t="e">
        <f t="shared" si="28"/>
        <v>#N/A</v>
      </c>
    </row>
    <row r="63" spans="1:21" ht="15" customHeight="1" x14ac:dyDescent="0.3">
      <c r="A63" s="100"/>
      <c r="B63" s="150"/>
      <c r="C63" s="19"/>
      <c r="D63" s="19"/>
      <c r="E63" s="97"/>
      <c r="F63" s="97"/>
      <c r="G63" s="102">
        <f t="shared" si="13"/>
        <v>0</v>
      </c>
      <c r="H63" s="156">
        <f t="shared" si="16"/>
        <v>0</v>
      </c>
      <c r="J63" s="139" t="str">
        <f t="shared" si="17"/>
        <v>ja</v>
      </c>
      <c r="K63" s="139" t="str">
        <f t="shared" si="18"/>
        <v>nein</v>
      </c>
      <c r="L63" s="139">
        <f t="shared" si="19"/>
        <v>3.3333333333333333E-2</v>
      </c>
      <c r="M63" s="137">
        <f t="shared" si="20"/>
        <v>0</v>
      </c>
      <c r="N63" s="137">
        <f t="shared" si="21"/>
        <v>0</v>
      </c>
      <c r="O63" s="137">
        <f t="shared" si="22"/>
        <v>0</v>
      </c>
      <c r="P63" s="137">
        <f t="shared" si="23"/>
        <v>0</v>
      </c>
      <c r="Q63" s="137">
        <f t="shared" si="24"/>
        <v>0</v>
      </c>
      <c r="R63" s="137">
        <f t="shared" si="25"/>
        <v>0</v>
      </c>
      <c r="S63" s="143">
        <f t="shared" si="26"/>
        <v>2.7777777777777779E-3</v>
      </c>
      <c r="T63">
        <f t="shared" si="27"/>
        <v>32</v>
      </c>
      <c r="U63" s="142" t="e">
        <f t="shared" si="28"/>
        <v>#N/A</v>
      </c>
    </row>
    <row r="64" spans="1:21" ht="15" customHeight="1" x14ac:dyDescent="0.3">
      <c r="A64" s="100"/>
      <c r="B64" s="150"/>
      <c r="C64" s="19"/>
      <c r="D64" s="19"/>
      <c r="E64" s="97"/>
      <c r="F64" s="97"/>
      <c r="G64" s="102">
        <f t="shared" si="13"/>
        <v>0</v>
      </c>
      <c r="H64" s="156">
        <f t="shared" si="16"/>
        <v>0</v>
      </c>
      <c r="J64" s="139" t="str">
        <f t="shared" si="17"/>
        <v>ja</v>
      </c>
      <c r="K64" s="139" t="str">
        <f t="shared" si="18"/>
        <v>nein</v>
      </c>
      <c r="L64" s="139">
        <f t="shared" si="19"/>
        <v>3.3333333333333333E-2</v>
      </c>
      <c r="M64" s="137">
        <f t="shared" si="20"/>
        <v>0</v>
      </c>
      <c r="N64" s="137">
        <f t="shared" si="21"/>
        <v>0</v>
      </c>
      <c r="O64" s="137">
        <f t="shared" si="22"/>
        <v>0</v>
      </c>
      <c r="P64" s="137">
        <f t="shared" si="23"/>
        <v>0</v>
      </c>
      <c r="Q64" s="137">
        <f t="shared" si="24"/>
        <v>0</v>
      </c>
      <c r="R64" s="137">
        <f t="shared" si="25"/>
        <v>0</v>
      </c>
      <c r="S64" s="143">
        <f t="shared" si="26"/>
        <v>2.7777777777777779E-3</v>
      </c>
      <c r="T64">
        <f t="shared" si="27"/>
        <v>32</v>
      </c>
      <c r="U64" s="142" t="e">
        <f t="shared" si="28"/>
        <v>#N/A</v>
      </c>
    </row>
    <row r="65" spans="1:21" ht="15" customHeight="1" x14ac:dyDescent="0.3">
      <c r="A65" s="100"/>
      <c r="B65" s="150"/>
      <c r="C65" s="19"/>
      <c r="D65" s="19"/>
      <c r="E65" s="97"/>
      <c r="F65" s="97"/>
      <c r="G65" s="102">
        <f t="shared" si="13"/>
        <v>0</v>
      </c>
      <c r="H65" s="156">
        <f t="shared" si="16"/>
        <v>0</v>
      </c>
      <c r="J65" s="139" t="str">
        <f t="shared" si="17"/>
        <v>ja</v>
      </c>
      <c r="K65" s="139" t="str">
        <f t="shared" si="18"/>
        <v>nein</v>
      </c>
      <c r="L65" s="139">
        <f t="shared" si="19"/>
        <v>3.3333333333333333E-2</v>
      </c>
      <c r="M65" s="137">
        <f t="shared" si="20"/>
        <v>0</v>
      </c>
      <c r="N65" s="137">
        <f t="shared" si="21"/>
        <v>0</v>
      </c>
      <c r="O65" s="137">
        <f t="shared" si="22"/>
        <v>0</v>
      </c>
      <c r="P65" s="137">
        <f t="shared" si="23"/>
        <v>0</v>
      </c>
      <c r="Q65" s="137">
        <f t="shared" si="24"/>
        <v>0</v>
      </c>
      <c r="R65" s="137">
        <f t="shared" si="25"/>
        <v>0</v>
      </c>
      <c r="S65" s="143">
        <f t="shared" si="26"/>
        <v>2.7777777777777779E-3</v>
      </c>
      <c r="T65">
        <f t="shared" si="27"/>
        <v>32</v>
      </c>
      <c r="U65" s="142" t="e">
        <f t="shared" si="28"/>
        <v>#N/A</v>
      </c>
    </row>
    <row r="66" spans="1:21" ht="15" customHeight="1" x14ac:dyDescent="0.3">
      <c r="A66" s="100"/>
      <c r="B66" s="150"/>
      <c r="C66" s="19"/>
      <c r="D66" s="19"/>
      <c r="E66" s="97"/>
      <c r="F66" s="97"/>
      <c r="G66" s="102">
        <f t="shared" si="13"/>
        <v>0</v>
      </c>
      <c r="H66" s="156">
        <f t="shared" si="16"/>
        <v>0</v>
      </c>
      <c r="J66" s="139" t="str">
        <f t="shared" si="17"/>
        <v>ja</v>
      </c>
      <c r="K66" s="139" t="str">
        <f t="shared" si="18"/>
        <v>nein</v>
      </c>
      <c r="L66" s="139">
        <f t="shared" si="19"/>
        <v>3.3333333333333333E-2</v>
      </c>
      <c r="M66" s="137">
        <f t="shared" si="20"/>
        <v>0</v>
      </c>
      <c r="N66" s="137">
        <f t="shared" si="21"/>
        <v>0</v>
      </c>
      <c r="O66" s="137">
        <f t="shared" si="22"/>
        <v>0</v>
      </c>
      <c r="P66" s="137">
        <f t="shared" si="23"/>
        <v>0</v>
      </c>
      <c r="Q66" s="137">
        <f t="shared" si="24"/>
        <v>0</v>
      </c>
      <c r="R66" s="137">
        <f t="shared" si="25"/>
        <v>0</v>
      </c>
      <c r="S66" s="143">
        <f t="shared" si="26"/>
        <v>2.7777777777777779E-3</v>
      </c>
      <c r="T66">
        <f t="shared" si="27"/>
        <v>32</v>
      </c>
      <c r="U66" s="142" t="e">
        <f t="shared" si="28"/>
        <v>#N/A</v>
      </c>
    </row>
    <row r="67" spans="1:21" ht="15" customHeight="1" x14ac:dyDescent="0.3">
      <c r="A67" s="100"/>
      <c r="B67" s="150"/>
      <c r="C67" s="19"/>
      <c r="D67" s="19"/>
      <c r="E67" s="97"/>
      <c r="F67" s="97"/>
      <c r="G67" s="102">
        <f t="shared" si="13"/>
        <v>0</v>
      </c>
      <c r="H67" s="156">
        <f t="shared" si="16"/>
        <v>0</v>
      </c>
      <c r="J67" s="139" t="str">
        <f t="shared" si="17"/>
        <v>ja</v>
      </c>
      <c r="K67" s="139" t="str">
        <f t="shared" si="18"/>
        <v>nein</v>
      </c>
      <c r="L67" s="139">
        <f t="shared" si="19"/>
        <v>3.3333333333333333E-2</v>
      </c>
      <c r="M67" s="137">
        <f t="shared" si="20"/>
        <v>0</v>
      </c>
      <c r="N67" s="137">
        <f t="shared" si="21"/>
        <v>0</v>
      </c>
      <c r="O67" s="137">
        <f t="shared" si="22"/>
        <v>0</v>
      </c>
      <c r="P67" s="137">
        <f t="shared" si="23"/>
        <v>0</v>
      </c>
      <c r="Q67" s="137">
        <f t="shared" si="24"/>
        <v>0</v>
      </c>
      <c r="R67" s="137">
        <f t="shared" si="25"/>
        <v>0</v>
      </c>
      <c r="S67" s="143">
        <f t="shared" si="26"/>
        <v>2.7777777777777779E-3</v>
      </c>
      <c r="T67">
        <f t="shared" si="27"/>
        <v>32</v>
      </c>
      <c r="U67" s="142" t="e">
        <f t="shared" si="28"/>
        <v>#N/A</v>
      </c>
    </row>
    <row r="68" spans="1:21" ht="15" customHeight="1" x14ac:dyDescent="0.3">
      <c r="A68" s="100"/>
      <c r="B68" s="150"/>
      <c r="C68" s="19"/>
      <c r="D68" s="19"/>
      <c r="E68" s="97"/>
      <c r="F68" s="97"/>
      <c r="G68" s="102">
        <f t="shared" si="13"/>
        <v>0</v>
      </c>
      <c r="H68" s="156">
        <f t="shared" si="16"/>
        <v>0</v>
      </c>
      <c r="J68" s="139" t="str">
        <f t="shared" si="17"/>
        <v>ja</v>
      </c>
      <c r="K68" s="139" t="str">
        <f t="shared" si="18"/>
        <v>nein</v>
      </c>
      <c r="L68" s="139">
        <f t="shared" si="19"/>
        <v>3.3333333333333333E-2</v>
      </c>
      <c r="M68" s="137">
        <f t="shared" si="20"/>
        <v>0</v>
      </c>
      <c r="N68" s="137">
        <f t="shared" si="21"/>
        <v>0</v>
      </c>
      <c r="O68" s="137">
        <f t="shared" si="22"/>
        <v>0</v>
      </c>
      <c r="P68" s="137">
        <f t="shared" si="23"/>
        <v>0</v>
      </c>
      <c r="Q68" s="137">
        <f t="shared" si="24"/>
        <v>0</v>
      </c>
      <c r="R68" s="137">
        <f t="shared" si="25"/>
        <v>0</v>
      </c>
      <c r="S68" s="143">
        <f t="shared" si="26"/>
        <v>2.7777777777777779E-3</v>
      </c>
      <c r="T68">
        <f t="shared" si="27"/>
        <v>32</v>
      </c>
      <c r="U68" s="142" t="e">
        <f t="shared" si="28"/>
        <v>#N/A</v>
      </c>
    </row>
    <row r="69" spans="1:21" ht="15" customHeight="1" x14ac:dyDescent="0.3">
      <c r="A69" s="100"/>
      <c r="B69" s="150"/>
      <c r="C69" s="19"/>
      <c r="D69" s="19"/>
      <c r="E69" s="97"/>
      <c r="F69" s="97"/>
      <c r="G69" s="102">
        <f t="shared" si="13"/>
        <v>0</v>
      </c>
      <c r="H69" s="156">
        <f t="shared" si="16"/>
        <v>0</v>
      </c>
      <c r="J69" s="139" t="str">
        <f t="shared" si="17"/>
        <v>ja</v>
      </c>
      <c r="K69" s="139" t="str">
        <f t="shared" si="18"/>
        <v>nein</v>
      </c>
      <c r="L69" s="139">
        <f t="shared" si="19"/>
        <v>3.3333333333333333E-2</v>
      </c>
      <c r="M69" s="137">
        <f t="shared" si="20"/>
        <v>0</v>
      </c>
      <c r="N69" s="137">
        <f t="shared" si="21"/>
        <v>0</v>
      </c>
      <c r="O69" s="137">
        <f t="shared" si="22"/>
        <v>0</v>
      </c>
      <c r="P69" s="137">
        <f t="shared" si="23"/>
        <v>0</v>
      </c>
      <c r="Q69" s="137">
        <f t="shared" si="24"/>
        <v>0</v>
      </c>
      <c r="R69" s="137">
        <f t="shared" si="25"/>
        <v>0</v>
      </c>
      <c r="S69" s="143">
        <f t="shared" si="26"/>
        <v>2.7777777777777779E-3</v>
      </c>
      <c r="T69">
        <f t="shared" si="27"/>
        <v>32</v>
      </c>
      <c r="U69" s="142" t="e">
        <f t="shared" si="28"/>
        <v>#N/A</v>
      </c>
    </row>
    <row r="70" spans="1:21" ht="15" customHeight="1" x14ac:dyDescent="0.3">
      <c r="A70" s="100"/>
      <c r="B70" s="150"/>
      <c r="C70" s="19"/>
      <c r="D70" s="19"/>
      <c r="E70" s="97"/>
      <c r="F70" s="97"/>
      <c r="G70" s="102">
        <f t="shared" si="13"/>
        <v>0</v>
      </c>
      <c r="H70" s="156">
        <f t="shared" si="16"/>
        <v>0</v>
      </c>
      <c r="J70" s="139" t="str">
        <f t="shared" si="17"/>
        <v>ja</v>
      </c>
      <c r="K70" s="139" t="str">
        <f t="shared" si="18"/>
        <v>nein</v>
      </c>
      <c r="L70" s="139">
        <f t="shared" si="19"/>
        <v>3.3333333333333333E-2</v>
      </c>
      <c r="M70" s="137">
        <f t="shared" si="20"/>
        <v>0</v>
      </c>
      <c r="N70" s="137">
        <f t="shared" si="21"/>
        <v>0</v>
      </c>
      <c r="O70" s="137">
        <f t="shared" si="22"/>
        <v>0</v>
      </c>
      <c r="P70" s="137">
        <f t="shared" si="23"/>
        <v>0</v>
      </c>
      <c r="Q70" s="137">
        <f t="shared" si="24"/>
        <v>0</v>
      </c>
      <c r="R70" s="137">
        <f t="shared" si="25"/>
        <v>0</v>
      </c>
      <c r="S70" s="143">
        <f t="shared" si="26"/>
        <v>2.7777777777777779E-3</v>
      </c>
      <c r="T70">
        <f t="shared" si="27"/>
        <v>32</v>
      </c>
      <c r="U70" s="142" t="e">
        <f t="shared" si="28"/>
        <v>#N/A</v>
      </c>
    </row>
    <row r="71" spans="1:21" ht="15" customHeight="1" x14ac:dyDescent="0.3">
      <c r="A71" s="100"/>
      <c r="B71" s="150"/>
      <c r="C71" s="19"/>
      <c r="D71" s="19"/>
      <c r="E71" s="97"/>
      <c r="F71" s="97"/>
      <c r="G71" s="102">
        <f t="shared" si="13"/>
        <v>0</v>
      </c>
      <c r="H71" s="156">
        <f t="shared" si="16"/>
        <v>0</v>
      </c>
      <c r="J71" s="139" t="str">
        <f t="shared" si="17"/>
        <v>ja</v>
      </c>
      <c r="K71" s="139" t="str">
        <f t="shared" si="18"/>
        <v>nein</v>
      </c>
      <c r="L71" s="139">
        <f t="shared" si="19"/>
        <v>3.3333333333333333E-2</v>
      </c>
      <c r="M71" s="137">
        <f t="shared" si="20"/>
        <v>0</v>
      </c>
      <c r="N71" s="137">
        <f t="shared" si="21"/>
        <v>0</v>
      </c>
      <c r="O71" s="137">
        <f t="shared" si="22"/>
        <v>0</v>
      </c>
      <c r="P71" s="137">
        <f t="shared" si="23"/>
        <v>0</v>
      </c>
      <c r="Q71" s="137">
        <f t="shared" si="24"/>
        <v>0</v>
      </c>
      <c r="R71" s="137">
        <f t="shared" si="25"/>
        <v>0</v>
      </c>
      <c r="S71" s="143">
        <f t="shared" si="26"/>
        <v>2.7777777777777779E-3</v>
      </c>
      <c r="T71">
        <f t="shared" si="27"/>
        <v>32</v>
      </c>
      <c r="U71" s="142" t="e">
        <f t="shared" si="28"/>
        <v>#N/A</v>
      </c>
    </row>
    <row r="72" spans="1:21" ht="15" customHeight="1" x14ac:dyDescent="0.3">
      <c r="A72" s="100"/>
      <c r="B72" s="150"/>
      <c r="C72" s="19"/>
      <c r="D72" s="19"/>
      <c r="E72" s="97"/>
      <c r="F72" s="97"/>
      <c r="G72" s="102">
        <f t="shared" si="13"/>
        <v>0</v>
      </c>
      <c r="H72" s="156">
        <f t="shared" ref="H72:H103" si="29">ROUND(IF(G72=0,0,U72*S72*G72),2)</f>
        <v>0</v>
      </c>
      <c r="J72" s="139" t="str">
        <f t="shared" ref="J72:J103" si="30">IF(MONTH(E72)=MONTH(F72),"ja","nein")</f>
        <v>ja</v>
      </c>
      <c r="K72" s="139" t="str">
        <f t="shared" ref="K72:K103" si="31">IF(J72="nein","nein",IF(AND(DAY(E72)=1,DAY(F72)=VLOOKUP(MONTH(F72),monatsende,2)),"ja","nein"))</f>
        <v>nein</v>
      </c>
      <c r="L72" s="139">
        <f t="shared" ref="L72:L103" si="32">IF(J72="nein",0,IF(K72="ja",1,(DAY(F72)-DAY(E72)+1)/30))</f>
        <v>3.3333333333333333E-2</v>
      </c>
      <c r="M72" s="137">
        <f t="shared" ref="M72:M103" si="33">IF(DAY(E72)=1,1,0)</f>
        <v>0</v>
      </c>
      <c r="N72" s="137">
        <f t="shared" ref="N72:N103" si="34">IF(DAY(F72)=VLOOKUP(MONTH(F72),monatsende,2),1,0)</f>
        <v>0</v>
      </c>
      <c r="O72" s="137">
        <f t="shared" ref="O72:O103" si="35">IF(J72="ja",0,MONTH(F72)-MONTH(E72)-1+M72+N72)</f>
        <v>0</v>
      </c>
      <c r="P72" s="137">
        <f t="shared" ref="P72:P103" si="36">IF(J72="ja",0,IF(M72=1,0,(T72-DAY(E72))/30))</f>
        <v>0</v>
      </c>
      <c r="Q72" s="137">
        <f t="shared" ref="Q72:Q103" si="37">IF(J72="ja",0,IF(N72=1,0,DAY(F72)/30))</f>
        <v>0</v>
      </c>
      <c r="R72" s="137">
        <f t="shared" ref="R72:R87" si="38">SUM(O72:Q72)</f>
        <v>0</v>
      </c>
      <c r="S72" s="143">
        <f t="shared" ref="S72:S87" si="39">(L72+R72)/12</f>
        <v>2.7777777777777779E-3</v>
      </c>
      <c r="T72">
        <f t="shared" ref="T72:T103" si="40">VLOOKUP(MONTH(E72),monatsende,2,FALSE)+1</f>
        <v>32</v>
      </c>
      <c r="U72" s="142" t="e">
        <f t="shared" ref="U72:U103" si="41">VLOOKUP(B72,sätze1,2,FALSE)</f>
        <v>#N/A</v>
      </c>
    </row>
    <row r="73" spans="1:21" ht="15" customHeight="1" x14ac:dyDescent="0.3">
      <c r="A73" s="100"/>
      <c r="B73" s="150"/>
      <c r="C73" s="19"/>
      <c r="D73" s="19"/>
      <c r="E73" s="97"/>
      <c r="F73" s="97"/>
      <c r="G73" s="102">
        <f t="shared" ref="G73:G136" si="42">ROUND(IF($C73="",IF(OR(LEFT($B73)="A",LEFT($B73)="W"),$D73/40,$D73/40.1),$C73)*0.315,3)</f>
        <v>0</v>
      </c>
      <c r="H73" s="156">
        <f t="shared" si="29"/>
        <v>0</v>
      </c>
      <c r="J73" s="139" t="str">
        <f t="shared" si="30"/>
        <v>ja</v>
      </c>
      <c r="K73" s="139" t="str">
        <f t="shared" si="31"/>
        <v>nein</v>
      </c>
      <c r="L73" s="139">
        <f t="shared" si="32"/>
        <v>3.3333333333333333E-2</v>
      </c>
      <c r="M73" s="137">
        <f t="shared" si="33"/>
        <v>0</v>
      </c>
      <c r="N73" s="137">
        <f t="shared" si="34"/>
        <v>0</v>
      </c>
      <c r="O73" s="137">
        <f t="shared" si="35"/>
        <v>0</v>
      </c>
      <c r="P73" s="137">
        <f t="shared" si="36"/>
        <v>0</v>
      </c>
      <c r="Q73" s="137">
        <f t="shared" si="37"/>
        <v>0</v>
      </c>
      <c r="R73" s="137">
        <f t="shared" si="38"/>
        <v>0</v>
      </c>
      <c r="S73" s="143">
        <f t="shared" si="39"/>
        <v>2.7777777777777779E-3</v>
      </c>
      <c r="T73">
        <f t="shared" si="40"/>
        <v>32</v>
      </c>
      <c r="U73" s="142" t="e">
        <f t="shared" si="41"/>
        <v>#N/A</v>
      </c>
    </row>
    <row r="74" spans="1:21" ht="15" customHeight="1" x14ac:dyDescent="0.3">
      <c r="A74" s="100"/>
      <c r="B74" s="150"/>
      <c r="C74" s="19"/>
      <c r="D74" s="19"/>
      <c r="E74" s="97"/>
      <c r="F74" s="97"/>
      <c r="G74" s="102">
        <f t="shared" si="42"/>
        <v>0</v>
      </c>
      <c r="H74" s="156">
        <f t="shared" si="29"/>
        <v>0</v>
      </c>
      <c r="J74" s="139" t="str">
        <f t="shared" si="30"/>
        <v>ja</v>
      </c>
      <c r="K74" s="139" t="str">
        <f t="shared" si="31"/>
        <v>nein</v>
      </c>
      <c r="L74" s="139">
        <f t="shared" si="32"/>
        <v>3.3333333333333333E-2</v>
      </c>
      <c r="M74" s="137">
        <f t="shared" si="33"/>
        <v>0</v>
      </c>
      <c r="N74" s="137">
        <f t="shared" si="34"/>
        <v>0</v>
      </c>
      <c r="O74" s="137">
        <f t="shared" si="35"/>
        <v>0</v>
      </c>
      <c r="P74" s="137">
        <f t="shared" si="36"/>
        <v>0</v>
      </c>
      <c r="Q74" s="137">
        <f t="shared" si="37"/>
        <v>0</v>
      </c>
      <c r="R74" s="137">
        <f t="shared" si="38"/>
        <v>0</v>
      </c>
      <c r="S74" s="143">
        <f t="shared" si="39"/>
        <v>2.7777777777777779E-3</v>
      </c>
      <c r="T74">
        <f t="shared" si="40"/>
        <v>32</v>
      </c>
      <c r="U74" s="142" t="e">
        <f t="shared" si="41"/>
        <v>#N/A</v>
      </c>
    </row>
    <row r="75" spans="1:21" ht="15" customHeight="1" x14ac:dyDescent="0.3">
      <c r="A75" s="100"/>
      <c r="B75" s="150"/>
      <c r="C75" s="19"/>
      <c r="D75" s="19"/>
      <c r="E75" s="97"/>
      <c r="F75" s="97"/>
      <c r="G75" s="102">
        <f t="shared" si="42"/>
        <v>0</v>
      </c>
      <c r="H75" s="156">
        <f t="shared" si="29"/>
        <v>0</v>
      </c>
      <c r="J75" s="139" t="str">
        <f t="shared" si="30"/>
        <v>ja</v>
      </c>
      <c r="K75" s="139" t="str">
        <f t="shared" si="31"/>
        <v>nein</v>
      </c>
      <c r="L75" s="139">
        <f t="shared" si="32"/>
        <v>3.3333333333333333E-2</v>
      </c>
      <c r="M75" s="137">
        <f t="shared" si="33"/>
        <v>0</v>
      </c>
      <c r="N75" s="137">
        <f t="shared" si="34"/>
        <v>0</v>
      </c>
      <c r="O75" s="137">
        <f t="shared" si="35"/>
        <v>0</v>
      </c>
      <c r="P75" s="137">
        <f t="shared" si="36"/>
        <v>0</v>
      </c>
      <c r="Q75" s="137">
        <f t="shared" si="37"/>
        <v>0</v>
      </c>
      <c r="R75" s="137">
        <f t="shared" si="38"/>
        <v>0</v>
      </c>
      <c r="S75" s="143">
        <f t="shared" si="39"/>
        <v>2.7777777777777779E-3</v>
      </c>
      <c r="T75">
        <f t="shared" si="40"/>
        <v>32</v>
      </c>
      <c r="U75" s="142" t="e">
        <f t="shared" si="41"/>
        <v>#N/A</v>
      </c>
    </row>
    <row r="76" spans="1:21" ht="15" customHeight="1" x14ac:dyDescent="0.3">
      <c r="A76" s="100"/>
      <c r="B76" s="150"/>
      <c r="C76" s="19"/>
      <c r="D76" s="19"/>
      <c r="E76" s="97"/>
      <c r="F76" s="97"/>
      <c r="G76" s="102">
        <f t="shared" si="42"/>
        <v>0</v>
      </c>
      <c r="H76" s="156">
        <f t="shared" si="29"/>
        <v>0</v>
      </c>
      <c r="J76" s="139" t="str">
        <f t="shared" si="30"/>
        <v>ja</v>
      </c>
      <c r="K76" s="139" t="str">
        <f t="shared" si="31"/>
        <v>nein</v>
      </c>
      <c r="L76" s="139">
        <f t="shared" si="32"/>
        <v>3.3333333333333333E-2</v>
      </c>
      <c r="M76" s="137">
        <f t="shared" si="33"/>
        <v>0</v>
      </c>
      <c r="N76" s="137">
        <f t="shared" si="34"/>
        <v>0</v>
      </c>
      <c r="O76" s="137">
        <f t="shared" si="35"/>
        <v>0</v>
      </c>
      <c r="P76" s="137">
        <f t="shared" si="36"/>
        <v>0</v>
      </c>
      <c r="Q76" s="137">
        <f t="shared" si="37"/>
        <v>0</v>
      </c>
      <c r="R76" s="137">
        <f t="shared" si="38"/>
        <v>0</v>
      </c>
      <c r="S76" s="143">
        <f t="shared" si="39"/>
        <v>2.7777777777777779E-3</v>
      </c>
      <c r="T76">
        <f t="shared" si="40"/>
        <v>32</v>
      </c>
      <c r="U76" s="142" t="e">
        <f t="shared" si="41"/>
        <v>#N/A</v>
      </c>
    </row>
    <row r="77" spans="1:21" ht="15" customHeight="1" x14ac:dyDescent="0.3">
      <c r="A77" s="100"/>
      <c r="B77" s="150"/>
      <c r="C77" s="19"/>
      <c r="D77" s="19"/>
      <c r="E77" s="97"/>
      <c r="F77" s="97"/>
      <c r="G77" s="102">
        <f t="shared" si="42"/>
        <v>0</v>
      </c>
      <c r="H77" s="156">
        <f t="shared" si="29"/>
        <v>0</v>
      </c>
      <c r="J77" s="139" t="str">
        <f t="shared" si="30"/>
        <v>ja</v>
      </c>
      <c r="K77" s="139" t="str">
        <f t="shared" si="31"/>
        <v>nein</v>
      </c>
      <c r="L77" s="139">
        <f t="shared" si="32"/>
        <v>3.3333333333333333E-2</v>
      </c>
      <c r="M77" s="137">
        <f t="shared" si="33"/>
        <v>0</v>
      </c>
      <c r="N77" s="137">
        <f t="shared" si="34"/>
        <v>0</v>
      </c>
      <c r="O77" s="137">
        <f t="shared" si="35"/>
        <v>0</v>
      </c>
      <c r="P77" s="137">
        <f t="shared" si="36"/>
        <v>0</v>
      </c>
      <c r="Q77" s="137">
        <f t="shared" si="37"/>
        <v>0</v>
      </c>
      <c r="R77" s="137">
        <f t="shared" si="38"/>
        <v>0</v>
      </c>
      <c r="S77" s="143">
        <f t="shared" si="39"/>
        <v>2.7777777777777779E-3</v>
      </c>
      <c r="T77">
        <f t="shared" si="40"/>
        <v>32</v>
      </c>
      <c r="U77" s="142" t="e">
        <f t="shared" si="41"/>
        <v>#N/A</v>
      </c>
    </row>
    <row r="78" spans="1:21" ht="15" customHeight="1" x14ac:dyDescent="0.3">
      <c r="A78" s="100"/>
      <c r="B78" s="150"/>
      <c r="C78" s="19"/>
      <c r="D78" s="19"/>
      <c r="E78" s="97"/>
      <c r="F78" s="97"/>
      <c r="G78" s="102">
        <f t="shared" si="42"/>
        <v>0</v>
      </c>
      <c r="H78" s="156">
        <f t="shared" si="29"/>
        <v>0</v>
      </c>
      <c r="J78" s="139" t="str">
        <f t="shared" si="30"/>
        <v>ja</v>
      </c>
      <c r="K78" s="139" t="str">
        <f t="shared" si="31"/>
        <v>nein</v>
      </c>
      <c r="L78" s="139">
        <f t="shared" si="32"/>
        <v>3.3333333333333333E-2</v>
      </c>
      <c r="M78" s="137">
        <f t="shared" si="33"/>
        <v>0</v>
      </c>
      <c r="N78" s="137">
        <f t="shared" si="34"/>
        <v>0</v>
      </c>
      <c r="O78" s="137">
        <f t="shared" si="35"/>
        <v>0</v>
      </c>
      <c r="P78" s="137">
        <f t="shared" si="36"/>
        <v>0</v>
      </c>
      <c r="Q78" s="137">
        <f t="shared" si="37"/>
        <v>0</v>
      </c>
      <c r="R78" s="137">
        <f t="shared" si="38"/>
        <v>0</v>
      </c>
      <c r="S78" s="143">
        <f t="shared" si="39"/>
        <v>2.7777777777777779E-3</v>
      </c>
      <c r="T78">
        <f t="shared" si="40"/>
        <v>32</v>
      </c>
      <c r="U78" s="142" t="e">
        <f t="shared" si="41"/>
        <v>#N/A</v>
      </c>
    </row>
    <row r="79" spans="1:21" ht="15" customHeight="1" x14ac:dyDescent="0.3">
      <c r="A79" s="100"/>
      <c r="B79" s="150"/>
      <c r="C79" s="19"/>
      <c r="D79" s="19"/>
      <c r="E79" s="97"/>
      <c r="F79" s="97"/>
      <c r="G79" s="102">
        <f t="shared" si="42"/>
        <v>0</v>
      </c>
      <c r="H79" s="156">
        <f t="shared" si="29"/>
        <v>0</v>
      </c>
      <c r="J79" s="139" t="str">
        <f t="shared" si="30"/>
        <v>ja</v>
      </c>
      <c r="K79" s="139" t="str">
        <f t="shared" si="31"/>
        <v>nein</v>
      </c>
      <c r="L79" s="139">
        <f t="shared" si="32"/>
        <v>3.3333333333333333E-2</v>
      </c>
      <c r="M79" s="137">
        <f t="shared" si="33"/>
        <v>0</v>
      </c>
      <c r="N79" s="137">
        <f t="shared" si="34"/>
        <v>0</v>
      </c>
      <c r="O79" s="137">
        <f t="shared" si="35"/>
        <v>0</v>
      </c>
      <c r="P79" s="137">
        <f t="shared" si="36"/>
        <v>0</v>
      </c>
      <c r="Q79" s="137">
        <f t="shared" si="37"/>
        <v>0</v>
      </c>
      <c r="R79" s="137">
        <f t="shared" si="38"/>
        <v>0</v>
      </c>
      <c r="S79" s="143">
        <f t="shared" si="39"/>
        <v>2.7777777777777779E-3</v>
      </c>
      <c r="T79">
        <f t="shared" si="40"/>
        <v>32</v>
      </c>
      <c r="U79" s="142" t="e">
        <f t="shared" si="41"/>
        <v>#N/A</v>
      </c>
    </row>
    <row r="80" spans="1:21" ht="15" customHeight="1" x14ac:dyDescent="0.3">
      <c r="A80" s="100"/>
      <c r="B80" s="150"/>
      <c r="C80" s="19"/>
      <c r="D80" s="19"/>
      <c r="E80" s="97"/>
      <c r="F80" s="97"/>
      <c r="G80" s="102">
        <f t="shared" si="42"/>
        <v>0</v>
      </c>
      <c r="H80" s="156">
        <f t="shared" si="29"/>
        <v>0</v>
      </c>
      <c r="J80" s="139" t="str">
        <f t="shared" si="30"/>
        <v>ja</v>
      </c>
      <c r="K80" s="139" t="str">
        <f t="shared" si="31"/>
        <v>nein</v>
      </c>
      <c r="L80" s="139">
        <f t="shared" si="32"/>
        <v>3.3333333333333333E-2</v>
      </c>
      <c r="M80" s="137">
        <f t="shared" si="33"/>
        <v>0</v>
      </c>
      <c r="N80" s="137">
        <f t="shared" si="34"/>
        <v>0</v>
      </c>
      <c r="O80" s="137">
        <f t="shared" si="35"/>
        <v>0</v>
      </c>
      <c r="P80" s="137">
        <f t="shared" si="36"/>
        <v>0</v>
      </c>
      <c r="Q80" s="137">
        <f t="shared" si="37"/>
        <v>0</v>
      </c>
      <c r="R80" s="137">
        <f t="shared" si="38"/>
        <v>0</v>
      </c>
      <c r="S80" s="143">
        <f t="shared" si="39"/>
        <v>2.7777777777777779E-3</v>
      </c>
      <c r="T80">
        <f t="shared" si="40"/>
        <v>32</v>
      </c>
      <c r="U80" s="142" t="e">
        <f t="shared" si="41"/>
        <v>#N/A</v>
      </c>
    </row>
    <row r="81" spans="1:21" ht="15" customHeight="1" x14ac:dyDescent="0.3">
      <c r="A81" s="100"/>
      <c r="B81" s="150"/>
      <c r="C81" s="19"/>
      <c r="D81" s="19"/>
      <c r="E81" s="97"/>
      <c r="F81" s="97"/>
      <c r="G81" s="102">
        <f t="shared" si="42"/>
        <v>0</v>
      </c>
      <c r="H81" s="156">
        <f t="shared" si="29"/>
        <v>0</v>
      </c>
      <c r="J81" s="139" t="str">
        <f t="shared" si="30"/>
        <v>ja</v>
      </c>
      <c r="K81" s="139" t="str">
        <f t="shared" si="31"/>
        <v>nein</v>
      </c>
      <c r="L81" s="139">
        <f t="shared" si="32"/>
        <v>3.3333333333333333E-2</v>
      </c>
      <c r="M81" s="137">
        <f t="shared" si="33"/>
        <v>0</v>
      </c>
      <c r="N81" s="137">
        <f t="shared" si="34"/>
        <v>0</v>
      </c>
      <c r="O81" s="137">
        <f t="shared" si="35"/>
        <v>0</v>
      </c>
      <c r="P81" s="137">
        <f t="shared" si="36"/>
        <v>0</v>
      </c>
      <c r="Q81" s="137">
        <f t="shared" si="37"/>
        <v>0</v>
      </c>
      <c r="R81" s="137">
        <f t="shared" si="38"/>
        <v>0</v>
      </c>
      <c r="S81" s="143">
        <f t="shared" si="39"/>
        <v>2.7777777777777779E-3</v>
      </c>
      <c r="T81">
        <f t="shared" si="40"/>
        <v>32</v>
      </c>
      <c r="U81" s="142" t="e">
        <f t="shared" si="41"/>
        <v>#N/A</v>
      </c>
    </row>
    <row r="82" spans="1:21" ht="15" customHeight="1" x14ac:dyDescent="0.3">
      <c r="A82" s="100"/>
      <c r="B82" s="150"/>
      <c r="C82" s="19"/>
      <c r="D82" s="19"/>
      <c r="E82" s="97"/>
      <c r="F82" s="97"/>
      <c r="G82" s="102">
        <f t="shared" si="42"/>
        <v>0</v>
      </c>
      <c r="H82" s="156">
        <f t="shared" si="29"/>
        <v>0</v>
      </c>
      <c r="J82" s="139" t="str">
        <f t="shared" si="30"/>
        <v>ja</v>
      </c>
      <c r="K82" s="139" t="str">
        <f t="shared" si="31"/>
        <v>nein</v>
      </c>
      <c r="L82" s="139">
        <f t="shared" si="32"/>
        <v>3.3333333333333333E-2</v>
      </c>
      <c r="M82" s="137">
        <f t="shared" si="33"/>
        <v>0</v>
      </c>
      <c r="N82" s="137">
        <f t="shared" si="34"/>
        <v>0</v>
      </c>
      <c r="O82" s="137">
        <f t="shared" si="35"/>
        <v>0</v>
      </c>
      <c r="P82" s="137">
        <f t="shared" si="36"/>
        <v>0</v>
      </c>
      <c r="Q82" s="137">
        <f t="shared" si="37"/>
        <v>0</v>
      </c>
      <c r="R82" s="137">
        <f t="shared" si="38"/>
        <v>0</v>
      </c>
      <c r="S82" s="143">
        <f t="shared" si="39"/>
        <v>2.7777777777777779E-3</v>
      </c>
      <c r="T82">
        <f t="shared" si="40"/>
        <v>32</v>
      </c>
      <c r="U82" s="142" t="e">
        <f t="shared" si="41"/>
        <v>#N/A</v>
      </c>
    </row>
    <row r="83" spans="1:21" ht="15" customHeight="1" x14ac:dyDescent="0.3">
      <c r="A83" s="100"/>
      <c r="B83" s="150"/>
      <c r="C83" s="19"/>
      <c r="D83" s="19"/>
      <c r="E83" s="97"/>
      <c r="F83" s="97"/>
      <c r="G83" s="102">
        <f t="shared" si="42"/>
        <v>0</v>
      </c>
      <c r="H83" s="156">
        <f t="shared" si="29"/>
        <v>0</v>
      </c>
      <c r="J83" s="139" t="str">
        <f t="shared" si="30"/>
        <v>ja</v>
      </c>
      <c r="K83" s="139" t="str">
        <f t="shared" si="31"/>
        <v>nein</v>
      </c>
      <c r="L83" s="139">
        <f t="shared" si="32"/>
        <v>3.3333333333333333E-2</v>
      </c>
      <c r="M83" s="137">
        <f t="shared" si="33"/>
        <v>0</v>
      </c>
      <c r="N83" s="137">
        <f t="shared" si="34"/>
        <v>0</v>
      </c>
      <c r="O83" s="137">
        <f t="shared" si="35"/>
        <v>0</v>
      </c>
      <c r="P83" s="137">
        <f t="shared" si="36"/>
        <v>0</v>
      </c>
      <c r="Q83" s="137">
        <f t="shared" si="37"/>
        <v>0</v>
      </c>
      <c r="R83" s="137">
        <f t="shared" si="38"/>
        <v>0</v>
      </c>
      <c r="S83" s="143">
        <f t="shared" si="39"/>
        <v>2.7777777777777779E-3</v>
      </c>
      <c r="T83">
        <f t="shared" si="40"/>
        <v>32</v>
      </c>
      <c r="U83" s="142" t="e">
        <f t="shared" si="41"/>
        <v>#N/A</v>
      </c>
    </row>
    <row r="84" spans="1:21" ht="15" customHeight="1" x14ac:dyDescent="0.3">
      <c r="A84" s="100"/>
      <c r="B84" s="150"/>
      <c r="C84" s="19"/>
      <c r="D84" s="19"/>
      <c r="E84" s="97"/>
      <c r="F84" s="97"/>
      <c r="G84" s="102">
        <f t="shared" si="42"/>
        <v>0</v>
      </c>
      <c r="H84" s="156">
        <f t="shared" si="29"/>
        <v>0</v>
      </c>
      <c r="J84" s="139" t="str">
        <f t="shared" si="30"/>
        <v>ja</v>
      </c>
      <c r="K84" s="139" t="str">
        <f t="shared" si="31"/>
        <v>nein</v>
      </c>
      <c r="L84" s="139">
        <f t="shared" si="32"/>
        <v>3.3333333333333333E-2</v>
      </c>
      <c r="M84" s="137">
        <f t="shared" si="33"/>
        <v>0</v>
      </c>
      <c r="N84" s="137">
        <f t="shared" si="34"/>
        <v>0</v>
      </c>
      <c r="O84" s="137">
        <f t="shared" si="35"/>
        <v>0</v>
      </c>
      <c r="P84" s="137">
        <f t="shared" si="36"/>
        <v>0</v>
      </c>
      <c r="Q84" s="137">
        <f t="shared" si="37"/>
        <v>0</v>
      </c>
      <c r="R84" s="137">
        <f t="shared" si="38"/>
        <v>0</v>
      </c>
      <c r="S84" s="143">
        <f t="shared" si="39"/>
        <v>2.7777777777777779E-3</v>
      </c>
      <c r="T84">
        <f t="shared" si="40"/>
        <v>32</v>
      </c>
      <c r="U84" s="142" t="e">
        <f t="shared" si="41"/>
        <v>#N/A</v>
      </c>
    </row>
    <row r="85" spans="1:21" ht="15" customHeight="1" x14ac:dyDescent="0.3">
      <c r="A85" s="100"/>
      <c r="B85" s="150"/>
      <c r="C85" s="19"/>
      <c r="D85" s="19"/>
      <c r="E85" s="97"/>
      <c r="F85" s="97"/>
      <c r="G85" s="102">
        <f t="shared" si="42"/>
        <v>0</v>
      </c>
      <c r="H85" s="156">
        <f t="shared" si="29"/>
        <v>0</v>
      </c>
      <c r="J85" s="139" t="str">
        <f t="shared" si="30"/>
        <v>ja</v>
      </c>
      <c r="K85" s="139" t="str">
        <f t="shared" si="31"/>
        <v>nein</v>
      </c>
      <c r="L85" s="139">
        <f t="shared" si="32"/>
        <v>3.3333333333333333E-2</v>
      </c>
      <c r="M85" s="137">
        <f t="shared" si="33"/>
        <v>0</v>
      </c>
      <c r="N85" s="137">
        <f t="shared" si="34"/>
        <v>0</v>
      </c>
      <c r="O85" s="137">
        <f t="shared" si="35"/>
        <v>0</v>
      </c>
      <c r="P85" s="137">
        <f t="shared" si="36"/>
        <v>0</v>
      </c>
      <c r="Q85" s="137">
        <f t="shared" si="37"/>
        <v>0</v>
      </c>
      <c r="R85" s="137">
        <f t="shared" si="38"/>
        <v>0</v>
      </c>
      <c r="S85" s="143">
        <f t="shared" si="39"/>
        <v>2.7777777777777779E-3</v>
      </c>
      <c r="T85">
        <f t="shared" si="40"/>
        <v>32</v>
      </c>
      <c r="U85" s="142" t="e">
        <f t="shared" si="41"/>
        <v>#N/A</v>
      </c>
    </row>
    <row r="86" spans="1:21" ht="15" customHeight="1" x14ac:dyDescent="0.3">
      <c r="A86" s="100"/>
      <c r="B86" s="150"/>
      <c r="C86" s="19"/>
      <c r="D86" s="19"/>
      <c r="E86" s="97"/>
      <c r="F86" s="97"/>
      <c r="G86" s="102">
        <f t="shared" si="42"/>
        <v>0</v>
      </c>
      <c r="H86" s="156">
        <f t="shared" si="29"/>
        <v>0</v>
      </c>
      <c r="J86" s="139" t="str">
        <f t="shared" si="30"/>
        <v>ja</v>
      </c>
      <c r="K86" s="139" t="str">
        <f t="shared" si="31"/>
        <v>nein</v>
      </c>
      <c r="L86" s="139">
        <f t="shared" si="32"/>
        <v>3.3333333333333333E-2</v>
      </c>
      <c r="M86" s="137">
        <f t="shared" si="33"/>
        <v>0</v>
      </c>
      <c r="N86" s="137">
        <f t="shared" si="34"/>
        <v>0</v>
      </c>
      <c r="O86" s="137">
        <f t="shared" si="35"/>
        <v>0</v>
      </c>
      <c r="P86" s="137">
        <f t="shared" si="36"/>
        <v>0</v>
      </c>
      <c r="Q86" s="137">
        <f t="shared" si="37"/>
        <v>0</v>
      </c>
      <c r="R86" s="137">
        <f t="shared" si="38"/>
        <v>0</v>
      </c>
      <c r="S86" s="143">
        <f t="shared" si="39"/>
        <v>2.7777777777777779E-3</v>
      </c>
      <c r="T86">
        <f t="shared" si="40"/>
        <v>32</v>
      </c>
      <c r="U86" s="142" t="e">
        <f t="shared" si="41"/>
        <v>#N/A</v>
      </c>
    </row>
    <row r="87" spans="1:21" ht="15" customHeight="1" x14ac:dyDescent="0.3">
      <c r="A87" s="100"/>
      <c r="B87" s="150"/>
      <c r="C87" s="19"/>
      <c r="D87" s="19"/>
      <c r="E87" s="97"/>
      <c r="F87" s="97"/>
      <c r="G87" s="102">
        <f t="shared" si="42"/>
        <v>0</v>
      </c>
      <c r="H87" s="156">
        <f t="shared" si="29"/>
        <v>0</v>
      </c>
      <c r="J87" s="139" t="str">
        <f t="shared" si="30"/>
        <v>ja</v>
      </c>
      <c r="K87" s="139" t="str">
        <f t="shared" si="31"/>
        <v>nein</v>
      </c>
      <c r="L87" s="139">
        <f t="shared" si="32"/>
        <v>3.3333333333333333E-2</v>
      </c>
      <c r="M87" s="137">
        <f t="shared" si="33"/>
        <v>0</v>
      </c>
      <c r="N87" s="137">
        <f t="shared" si="34"/>
        <v>0</v>
      </c>
      <c r="O87" s="137">
        <f t="shared" si="35"/>
        <v>0</v>
      </c>
      <c r="P87" s="137">
        <f t="shared" si="36"/>
        <v>0</v>
      </c>
      <c r="Q87" s="137">
        <f t="shared" si="37"/>
        <v>0</v>
      </c>
      <c r="R87" s="137">
        <f t="shared" si="38"/>
        <v>0</v>
      </c>
      <c r="S87" s="143">
        <f t="shared" si="39"/>
        <v>2.7777777777777779E-3</v>
      </c>
      <c r="T87">
        <f t="shared" si="40"/>
        <v>32</v>
      </c>
      <c r="U87" s="142" t="e">
        <f t="shared" si="41"/>
        <v>#N/A</v>
      </c>
    </row>
    <row r="88" spans="1:21" ht="15" customHeight="1" x14ac:dyDescent="0.3">
      <c r="A88" s="100"/>
      <c r="B88" s="150"/>
      <c r="C88" s="19"/>
      <c r="D88" s="19"/>
      <c r="E88" s="97"/>
      <c r="F88" s="97"/>
      <c r="G88" s="102">
        <f t="shared" si="42"/>
        <v>0</v>
      </c>
      <c r="H88" s="156">
        <f t="shared" si="29"/>
        <v>0</v>
      </c>
      <c r="J88" s="139" t="str">
        <f t="shared" si="30"/>
        <v>ja</v>
      </c>
      <c r="K88" s="139" t="str">
        <f t="shared" si="31"/>
        <v>nein</v>
      </c>
      <c r="L88" s="139">
        <f t="shared" si="32"/>
        <v>3.3333333333333333E-2</v>
      </c>
      <c r="M88" s="137">
        <f t="shared" si="33"/>
        <v>0</v>
      </c>
      <c r="N88" s="137">
        <f t="shared" si="34"/>
        <v>0</v>
      </c>
      <c r="O88" s="137">
        <f t="shared" si="35"/>
        <v>0</v>
      </c>
      <c r="P88" s="137">
        <f t="shared" si="36"/>
        <v>0</v>
      </c>
      <c r="Q88" s="137">
        <f t="shared" si="37"/>
        <v>0</v>
      </c>
      <c r="R88" s="137">
        <f t="shared" ref="R88:R144" si="43">SUM(O88:Q88)</f>
        <v>0</v>
      </c>
      <c r="S88" s="143">
        <f t="shared" ref="S88:S144" si="44">(L88+R88)/12</f>
        <v>2.7777777777777779E-3</v>
      </c>
      <c r="T88">
        <f t="shared" si="40"/>
        <v>32</v>
      </c>
      <c r="U88" s="142" t="e">
        <f t="shared" si="41"/>
        <v>#N/A</v>
      </c>
    </row>
    <row r="89" spans="1:21" ht="15" customHeight="1" x14ac:dyDescent="0.3">
      <c r="A89" s="100"/>
      <c r="B89" s="150"/>
      <c r="C89" s="19"/>
      <c r="D89" s="19"/>
      <c r="E89" s="97"/>
      <c r="F89" s="97"/>
      <c r="G89" s="102">
        <f t="shared" si="42"/>
        <v>0</v>
      </c>
      <c r="H89" s="156">
        <f t="shared" si="29"/>
        <v>0</v>
      </c>
      <c r="J89" s="139" t="str">
        <f t="shared" si="30"/>
        <v>ja</v>
      </c>
      <c r="K89" s="139" t="str">
        <f t="shared" si="31"/>
        <v>nein</v>
      </c>
      <c r="L89" s="139">
        <f t="shared" si="32"/>
        <v>3.3333333333333333E-2</v>
      </c>
      <c r="M89" s="137">
        <f t="shared" si="33"/>
        <v>0</v>
      </c>
      <c r="N89" s="137">
        <f t="shared" si="34"/>
        <v>0</v>
      </c>
      <c r="O89" s="137">
        <f t="shared" si="35"/>
        <v>0</v>
      </c>
      <c r="P89" s="137">
        <f t="shared" si="36"/>
        <v>0</v>
      </c>
      <c r="Q89" s="137">
        <f t="shared" si="37"/>
        <v>0</v>
      </c>
      <c r="R89" s="137">
        <f t="shared" si="43"/>
        <v>0</v>
      </c>
      <c r="S89" s="143">
        <f t="shared" si="44"/>
        <v>2.7777777777777779E-3</v>
      </c>
      <c r="T89">
        <f t="shared" si="40"/>
        <v>32</v>
      </c>
      <c r="U89" s="142" t="e">
        <f t="shared" si="41"/>
        <v>#N/A</v>
      </c>
    </row>
    <row r="90" spans="1:21" ht="15" customHeight="1" x14ac:dyDescent="0.3">
      <c r="A90" s="100"/>
      <c r="B90" s="150"/>
      <c r="C90" s="19"/>
      <c r="D90" s="19"/>
      <c r="E90" s="97"/>
      <c r="F90" s="97"/>
      <c r="G90" s="102">
        <f t="shared" si="42"/>
        <v>0</v>
      </c>
      <c r="H90" s="156">
        <f t="shared" si="29"/>
        <v>0</v>
      </c>
      <c r="J90" s="139" t="str">
        <f t="shared" si="30"/>
        <v>ja</v>
      </c>
      <c r="K90" s="139" t="str">
        <f t="shared" si="31"/>
        <v>nein</v>
      </c>
      <c r="L90" s="139">
        <f t="shared" si="32"/>
        <v>3.3333333333333333E-2</v>
      </c>
      <c r="M90" s="137">
        <f t="shared" si="33"/>
        <v>0</v>
      </c>
      <c r="N90" s="137">
        <f t="shared" si="34"/>
        <v>0</v>
      </c>
      <c r="O90" s="137">
        <f t="shared" si="35"/>
        <v>0</v>
      </c>
      <c r="P90" s="137">
        <f t="shared" si="36"/>
        <v>0</v>
      </c>
      <c r="Q90" s="137">
        <f t="shared" si="37"/>
        <v>0</v>
      </c>
      <c r="R90" s="137">
        <f t="shared" si="43"/>
        <v>0</v>
      </c>
      <c r="S90" s="143">
        <f t="shared" si="44"/>
        <v>2.7777777777777779E-3</v>
      </c>
      <c r="T90">
        <f t="shared" si="40"/>
        <v>32</v>
      </c>
      <c r="U90" s="142" t="e">
        <f t="shared" si="41"/>
        <v>#N/A</v>
      </c>
    </row>
    <row r="91" spans="1:21" ht="15" customHeight="1" x14ac:dyDescent="0.3">
      <c r="A91" s="100"/>
      <c r="B91" s="150"/>
      <c r="C91" s="19"/>
      <c r="D91" s="19"/>
      <c r="E91" s="97"/>
      <c r="F91" s="97"/>
      <c r="G91" s="102">
        <f t="shared" si="42"/>
        <v>0</v>
      </c>
      <c r="H91" s="156">
        <f t="shared" si="29"/>
        <v>0</v>
      </c>
      <c r="J91" s="139" t="str">
        <f t="shared" si="30"/>
        <v>ja</v>
      </c>
      <c r="K91" s="139" t="str">
        <f t="shared" si="31"/>
        <v>nein</v>
      </c>
      <c r="L91" s="139">
        <f t="shared" si="32"/>
        <v>3.3333333333333333E-2</v>
      </c>
      <c r="M91" s="137">
        <f t="shared" si="33"/>
        <v>0</v>
      </c>
      <c r="N91" s="137">
        <f t="shared" si="34"/>
        <v>0</v>
      </c>
      <c r="O91" s="137">
        <f t="shared" si="35"/>
        <v>0</v>
      </c>
      <c r="P91" s="137">
        <f t="shared" si="36"/>
        <v>0</v>
      </c>
      <c r="Q91" s="137">
        <f t="shared" si="37"/>
        <v>0</v>
      </c>
      <c r="R91" s="137">
        <f t="shared" si="43"/>
        <v>0</v>
      </c>
      <c r="S91" s="143">
        <f t="shared" si="44"/>
        <v>2.7777777777777779E-3</v>
      </c>
      <c r="T91">
        <f t="shared" si="40"/>
        <v>32</v>
      </c>
      <c r="U91" s="142" t="e">
        <f t="shared" si="41"/>
        <v>#N/A</v>
      </c>
    </row>
    <row r="92" spans="1:21" ht="15" customHeight="1" x14ac:dyDescent="0.3">
      <c r="A92" s="100"/>
      <c r="B92" s="150"/>
      <c r="C92" s="19"/>
      <c r="D92" s="19"/>
      <c r="E92" s="97"/>
      <c r="F92" s="97"/>
      <c r="G92" s="102">
        <f t="shared" si="42"/>
        <v>0</v>
      </c>
      <c r="H92" s="156">
        <f t="shared" si="29"/>
        <v>0</v>
      </c>
      <c r="J92" s="139" t="str">
        <f t="shared" si="30"/>
        <v>ja</v>
      </c>
      <c r="K92" s="139" t="str">
        <f t="shared" si="31"/>
        <v>nein</v>
      </c>
      <c r="L92" s="139">
        <f t="shared" si="32"/>
        <v>3.3333333333333333E-2</v>
      </c>
      <c r="M92" s="137">
        <f t="shared" si="33"/>
        <v>0</v>
      </c>
      <c r="N92" s="137">
        <f t="shared" si="34"/>
        <v>0</v>
      </c>
      <c r="O92" s="137">
        <f t="shared" si="35"/>
        <v>0</v>
      </c>
      <c r="P92" s="137">
        <f t="shared" si="36"/>
        <v>0</v>
      </c>
      <c r="Q92" s="137">
        <f t="shared" si="37"/>
        <v>0</v>
      </c>
      <c r="R92" s="137">
        <f t="shared" si="43"/>
        <v>0</v>
      </c>
      <c r="S92" s="143">
        <f t="shared" si="44"/>
        <v>2.7777777777777779E-3</v>
      </c>
      <c r="T92">
        <f t="shared" si="40"/>
        <v>32</v>
      </c>
      <c r="U92" s="142" t="e">
        <f t="shared" si="41"/>
        <v>#N/A</v>
      </c>
    </row>
    <row r="93" spans="1:21" ht="15" customHeight="1" x14ac:dyDescent="0.3">
      <c r="A93" s="100"/>
      <c r="B93" s="150"/>
      <c r="C93" s="19"/>
      <c r="D93" s="19"/>
      <c r="E93" s="97"/>
      <c r="F93" s="97"/>
      <c r="G93" s="102">
        <f t="shared" si="42"/>
        <v>0</v>
      </c>
      <c r="H93" s="156">
        <f t="shared" si="29"/>
        <v>0</v>
      </c>
      <c r="J93" s="139" t="str">
        <f t="shared" si="30"/>
        <v>ja</v>
      </c>
      <c r="K93" s="139" t="str">
        <f t="shared" si="31"/>
        <v>nein</v>
      </c>
      <c r="L93" s="139">
        <f t="shared" si="32"/>
        <v>3.3333333333333333E-2</v>
      </c>
      <c r="M93" s="137">
        <f t="shared" si="33"/>
        <v>0</v>
      </c>
      <c r="N93" s="137">
        <f t="shared" si="34"/>
        <v>0</v>
      </c>
      <c r="O93" s="137">
        <f t="shared" si="35"/>
        <v>0</v>
      </c>
      <c r="P93" s="137">
        <f t="shared" si="36"/>
        <v>0</v>
      </c>
      <c r="Q93" s="137">
        <f t="shared" si="37"/>
        <v>0</v>
      </c>
      <c r="R93" s="137">
        <f t="shared" si="43"/>
        <v>0</v>
      </c>
      <c r="S93" s="143">
        <f t="shared" si="44"/>
        <v>2.7777777777777779E-3</v>
      </c>
      <c r="T93">
        <f t="shared" si="40"/>
        <v>32</v>
      </c>
      <c r="U93" s="142" t="e">
        <f t="shared" si="41"/>
        <v>#N/A</v>
      </c>
    </row>
    <row r="94" spans="1:21" ht="15" customHeight="1" x14ac:dyDescent="0.3">
      <c r="A94" s="100"/>
      <c r="B94" s="150"/>
      <c r="C94" s="19"/>
      <c r="D94" s="19"/>
      <c r="E94" s="97"/>
      <c r="F94" s="97"/>
      <c r="G94" s="102">
        <f t="shared" si="42"/>
        <v>0</v>
      </c>
      <c r="H94" s="156">
        <f t="shared" si="29"/>
        <v>0</v>
      </c>
      <c r="J94" s="139" t="str">
        <f t="shared" si="30"/>
        <v>ja</v>
      </c>
      <c r="K94" s="139" t="str">
        <f t="shared" si="31"/>
        <v>nein</v>
      </c>
      <c r="L94" s="139">
        <f t="shared" si="32"/>
        <v>3.3333333333333333E-2</v>
      </c>
      <c r="M94" s="137">
        <f t="shared" si="33"/>
        <v>0</v>
      </c>
      <c r="N94" s="137">
        <f t="shared" si="34"/>
        <v>0</v>
      </c>
      <c r="O94" s="137">
        <f t="shared" si="35"/>
        <v>0</v>
      </c>
      <c r="P94" s="137">
        <f t="shared" si="36"/>
        <v>0</v>
      </c>
      <c r="Q94" s="137">
        <f t="shared" si="37"/>
        <v>0</v>
      </c>
      <c r="R94" s="137">
        <f t="shared" si="43"/>
        <v>0</v>
      </c>
      <c r="S94" s="143">
        <f t="shared" si="44"/>
        <v>2.7777777777777779E-3</v>
      </c>
      <c r="T94">
        <f t="shared" si="40"/>
        <v>32</v>
      </c>
      <c r="U94" s="142" t="e">
        <f t="shared" si="41"/>
        <v>#N/A</v>
      </c>
    </row>
    <row r="95" spans="1:21" ht="15" customHeight="1" x14ac:dyDescent="0.3">
      <c r="A95" s="100"/>
      <c r="B95" s="150"/>
      <c r="C95" s="19"/>
      <c r="D95" s="19"/>
      <c r="E95" s="97"/>
      <c r="F95" s="97"/>
      <c r="G95" s="102">
        <f t="shared" si="42"/>
        <v>0</v>
      </c>
      <c r="H95" s="156">
        <f t="shared" si="29"/>
        <v>0</v>
      </c>
      <c r="J95" s="139" t="str">
        <f t="shared" si="30"/>
        <v>ja</v>
      </c>
      <c r="K95" s="139" t="str">
        <f t="shared" si="31"/>
        <v>nein</v>
      </c>
      <c r="L95" s="139">
        <f t="shared" si="32"/>
        <v>3.3333333333333333E-2</v>
      </c>
      <c r="M95" s="137">
        <f t="shared" si="33"/>
        <v>0</v>
      </c>
      <c r="N95" s="137">
        <f t="shared" si="34"/>
        <v>0</v>
      </c>
      <c r="O95" s="137">
        <f t="shared" si="35"/>
        <v>0</v>
      </c>
      <c r="P95" s="137">
        <f t="shared" si="36"/>
        <v>0</v>
      </c>
      <c r="Q95" s="137">
        <f t="shared" si="37"/>
        <v>0</v>
      </c>
      <c r="R95" s="137">
        <f t="shared" si="43"/>
        <v>0</v>
      </c>
      <c r="S95" s="143">
        <f t="shared" si="44"/>
        <v>2.7777777777777779E-3</v>
      </c>
      <c r="T95">
        <f t="shared" si="40"/>
        <v>32</v>
      </c>
      <c r="U95" s="142" t="e">
        <f t="shared" si="41"/>
        <v>#N/A</v>
      </c>
    </row>
    <row r="96" spans="1:21" ht="15" customHeight="1" x14ac:dyDescent="0.3">
      <c r="A96" s="100"/>
      <c r="B96" s="150"/>
      <c r="C96" s="19"/>
      <c r="D96" s="19"/>
      <c r="E96" s="97"/>
      <c r="F96" s="97"/>
      <c r="G96" s="102">
        <f t="shared" si="42"/>
        <v>0</v>
      </c>
      <c r="H96" s="156">
        <f t="shared" si="29"/>
        <v>0</v>
      </c>
      <c r="J96" s="139" t="str">
        <f t="shared" si="30"/>
        <v>ja</v>
      </c>
      <c r="K96" s="139" t="str">
        <f t="shared" si="31"/>
        <v>nein</v>
      </c>
      <c r="L96" s="139">
        <f t="shared" si="32"/>
        <v>3.3333333333333333E-2</v>
      </c>
      <c r="M96" s="137">
        <f t="shared" si="33"/>
        <v>0</v>
      </c>
      <c r="N96" s="137">
        <f t="shared" si="34"/>
        <v>0</v>
      </c>
      <c r="O96" s="137">
        <f t="shared" si="35"/>
        <v>0</v>
      </c>
      <c r="P96" s="137">
        <f t="shared" si="36"/>
        <v>0</v>
      </c>
      <c r="Q96" s="137">
        <f t="shared" si="37"/>
        <v>0</v>
      </c>
      <c r="R96" s="137">
        <f t="shared" si="43"/>
        <v>0</v>
      </c>
      <c r="S96" s="143">
        <f t="shared" si="44"/>
        <v>2.7777777777777779E-3</v>
      </c>
      <c r="T96">
        <f t="shared" si="40"/>
        <v>32</v>
      </c>
      <c r="U96" s="142" t="e">
        <f t="shared" si="41"/>
        <v>#N/A</v>
      </c>
    </row>
    <row r="97" spans="1:21" ht="15" customHeight="1" x14ac:dyDescent="0.3">
      <c r="A97" s="100"/>
      <c r="B97" s="150"/>
      <c r="C97" s="19"/>
      <c r="D97" s="19"/>
      <c r="E97" s="97"/>
      <c r="F97" s="97"/>
      <c r="G97" s="102">
        <f t="shared" si="42"/>
        <v>0</v>
      </c>
      <c r="H97" s="156">
        <f t="shared" si="29"/>
        <v>0</v>
      </c>
      <c r="J97" s="139" t="str">
        <f t="shared" si="30"/>
        <v>ja</v>
      </c>
      <c r="K97" s="139" t="str">
        <f t="shared" si="31"/>
        <v>nein</v>
      </c>
      <c r="L97" s="139">
        <f t="shared" si="32"/>
        <v>3.3333333333333333E-2</v>
      </c>
      <c r="M97" s="137">
        <f t="shared" si="33"/>
        <v>0</v>
      </c>
      <c r="N97" s="137">
        <f t="shared" si="34"/>
        <v>0</v>
      </c>
      <c r="O97" s="137">
        <f t="shared" si="35"/>
        <v>0</v>
      </c>
      <c r="P97" s="137">
        <f t="shared" si="36"/>
        <v>0</v>
      </c>
      <c r="Q97" s="137">
        <f t="shared" si="37"/>
        <v>0</v>
      </c>
      <c r="R97" s="137">
        <f t="shared" si="43"/>
        <v>0</v>
      </c>
      <c r="S97" s="143">
        <f t="shared" si="44"/>
        <v>2.7777777777777779E-3</v>
      </c>
      <c r="T97">
        <f t="shared" si="40"/>
        <v>32</v>
      </c>
      <c r="U97" s="142" t="e">
        <f t="shared" si="41"/>
        <v>#N/A</v>
      </c>
    </row>
    <row r="98" spans="1:21" ht="15" customHeight="1" x14ac:dyDescent="0.3">
      <c r="A98" s="100"/>
      <c r="B98" s="150"/>
      <c r="C98" s="19"/>
      <c r="D98" s="19"/>
      <c r="E98" s="97"/>
      <c r="F98" s="97"/>
      <c r="G98" s="102">
        <f t="shared" si="42"/>
        <v>0</v>
      </c>
      <c r="H98" s="156">
        <f t="shared" si="29"/>
        <v>0</v>
      </c>
      <c r="J98" s="139" t="str">
        <f t="shared" si="30"/>
        <v>ja</v>
      </c>
      <c r="K98" s="139" t="str">
        <f t="shared" si="31"/>
        <v>nein</v>
      </c>
      <c r="L98" s="139">
        <f t="shared" si="32"/>
        <v>3.3333333333333333E-2</v>
      </c>
      <c r="M98" s="137">
        <f t="shared" si="33"/>
        <v>0</v>
      </c>
      <c r="N98" s="137">
        <f t="shared" si="34"/>
        <v>0</v>
      </c>
      <c r="O98" s="137">
        <f t="shared" si="35"/>
        <v>0</v>
      </c>
      <c r="P98" s="137">
        <f t="shared" si="36"/>
        <v>0</v>
      </c>
      <c r="Q98" s="137">
        <f t="shared" si="37"/>
        <v>0</v>
      </c>
      <c r="R98" s="137">
        <f t="shared" si="43"/>
        <v>0</v>
      </c>
      <c r="S98" s="143">
        <f t="shared" si="44"/>
        <v>2.7777777777777779E-3</v>
      </c>
      <c r="T98">
        <f t="shared" si="40"/>
        <v>32</v>
      </c>
      <c r="U98" s="142" t="e">
        <f t="shared" si="41"/>
        <v>#N/A</v>
      </c>
    </row>
    <row r="99" spans="1:21" ht="15" customHeight="1" x14ac:dyDescent="0.3">
      <c r="A99" s="100"/>
      <c r="B99" s="150"/>
      <c r="C99" s="19"/>
      <c r="D99" s="19"/>
      <c r="E99" s="97"/>
      <c r="F99" s="97"/>
      <c r="G99" s="102">
        <f t="shared" si="42"/>
        <v>0</v>
      </c>
      <c r="H99" s="156">
        <f t="shared" si="29"/>
        <v>0</v>
      </c>
      <c r="J99" s="139" t="str">
        <f t="shared" si="30"/>
        <v>ja</v>
      </c>
      <c r="K99" s="139" t="str">
        <f t="shared" si="31"/>
        <v>nein</v>
      </c>
      <c r="L99" s="139">
        <f t="shared" si="32"/>
        <v>3.3333333333333333E-2</v>
      </c>
      <c r="M99" s="137">
        <f t="shared" si="33"/>
        <v>0</v>
      </c>
      <c r="N99" s="137">
        <f t="shared" si="34"/>
        <v>0</v>
      </c>
      <c r="O99" s="137">
        <f t="shared" si="35"/>
        <v>0</v>
      </c>
      <c r="P99" s="137">
        <f t="shared" si="36"/>
        <v>0</v>
      </c>
      <c r="Q99" s="137">
        <f t="shared" si="37"/>
        <v>0</v>
      </c>
      <c r="R99" s="137">
        <f t="shared" si="43"/>
        <v>0</v>
      </c>
      <c r="S99" s="143">
        <f t="shared" si="44"/>
        <v>2.7777777777777779E-3</v>
      </c>
      <c r="T99">
        <f t="shared" si="40"/>
        <v>32</v>
      </c>
      <c r="U99" s="142" t="e">
        <f t="shared" si="41"/>
        <v>#N/A</v>
      </c>
    </row>
    <row r="100" spans="1:21" ht="15" customHeight="1" x14ac:dyDescent="0.3">
      <c r="A100" s="100"/>
      <c r="B100" s="150"/>
      <c r="C100" s="19"/>
      <c r="D100" s="19"/>
      <c r="E100" s="97"/>
      <c r="F100" s="97"/>
      <c r="G100" s="102">
        <f t="shared" si="42"/>
        <v>0</v>
      </c>
      <c r="H100" s="156">
        <f t="shared" si="29"/>
        <v>0</v>
      </c>
      <c r="J100" s="139" t="str">
        <f t="shared" si="30"/>
        <v>ja</v>
      </c>
      <c r="K100" s="139" t="str">
        <f t="shared" si="31"/>
        <v>nein</v>
      </c>
      <c r="L100" s="139">
        <f t="shared" si="32"/>
        <v>3.3333333333333333E-2</v>
      </c>
      <c r="M100" s="137">
        <f t="shared" si="33"/>
        <v>0</v>
      </c>
      <c r="N100" s="137">
        <f t="shared" si="34"/>
        <v>0</v>
      </c>
      <c r="O100" s="137">
        <f t="shared" si="35"/>
        <v>0</v>
      </c>
      <c r="P100" s="137">
        <f t="shared" si="36"/>
        <v>0</v>
      </c>
      <c r="Q100" s="137">
        <f t="shared" si="37"/>
        <v>0</v>
      </c>
      <c r="R100" s="137">
        <f t="shared" si="43"/>
        <v>0</v>
      </c>
      <c r="S100" s="143">
        <f t="shared" si="44"/>
        <v>2.7777777777777779E-3</v>
      </c>
      <c r="T100">
        <f t="shared" si="40"/>
        <v>32</v>
      </c>
      <c r="U100" s="142" t="e">
        <f t="shared" si="41"/>
        <v>#N/A</v>
      </c>
    </row>
    <row r="101" spans="1:21" ht="15" customHeight="1" x14ac:dyDescent="0.3">
      <c r="A101" s="100"/>
      <c r="B101" s="150"/>
      <c r="C101" s="19"/>
      <c r="D101" s="19"/>
      <c r="E101" s="97"/>
      <c r="F101" s="97"/>
      <c r="G101" s="102">
        <f t="shared" si="42"/>
        <v>0</v>
      </c>
      <c r="H101" s="156">
        <f t="shared" si="29"/>
        <v>0</v>
      </c>
      <c r="J101" s="139" t="str">
        <f t="shared" si="30"/>
        <v>ja</v>
      </c>
      <c r="K101" s="139" t="str">
        <f t="shared" si="31"/>
        <v>nein</v>
      </c>
      <c r="L101" s="139">
        <f t="shared" si="32"/>
        <v>3.3333333333333333E-2</v>
      </c>
      <c r="M101" s="137">
        <f t="shared" si="33"/>
        <v>0</v>
      </c>
      <c r="N101" s="137">
        <f t="shared" si="34"/>
        <v>0</v>
      </c>
      <c r="O101" s="137">
        <f t="shared" si="35"/>
        <v>0</v>
      </c>
      <c r="P101" s="137">
        <f t="shared" si="36"/>
        <v>0</v>
      </c>
      <c r="Q101" s="137">
        <f t="shared" si="37"/>
        <v>0</v>
      </c>
      <c r="R101" s="137">
        <f t="shared" si="43"/>
        <v>0</v>
      </c>
      <c r="S101" s="143">
        <f t="shared" si="44"/>
        <v>2.7777777777777779E-3</v>
      </c>
      <c r="T101">
        <f t="shared" si="40"/>
        <v>32</v>
      </c>
      <c r="U101" s="142" t="e">
        <f t="shared" si="41"/>
        <v>#N/A</v>
      </c>
    </row>
    <row r="102" spans="1:21" ht="15" customHeight="1" x14ac:dyDescent="0.3">
      <c r="A102" s="100"/>
      <c r="B102" s="150"/>
      <c r="C102" s="19"/>
      <c r="D102" s="19"/>
      <c r="E102" s="97"/>
      <c r="F102" s="97"/>
      <c r="G102" s="102">
        <f t="shared" si="42"/>
        <v>0</v>
      </c>
      <c r="H102" s="156">
        <f t="shared" si="29"/>
        <v>0</v>
      </c>
      <c r="J102" s="139" t="str">
        <f t="shared" si="30"/>
        <v>ja</v>
      </c>
      <c r="K102" s="139" t="str">
        <f t="shared" si="31"/>
        <v>nein</v>
      </c>
      <c r="L102" s="139">
        <f t="shared" si="32"/>
        <v>3.3333333333333333E-2</v>
      </c>
      <c r="M102" s="137">
        <f t="shared" si="33"/>
        <v>0</v>
      </c>
      <c r="N102" s="137">
        <f t="shared" si="34"/>
        <v>0</v>
      </c>
      <c r="O102" s="137">
        <f t="shared" si="35"/>
        <v>0</v>
      </c>
      <c r="P102" s="137">
        <f t="shared" si="36"/>
        <v>0</v>
      </c>
      <c r="Q102" s="137">
        <f t="shared" si="37"/>
        <v>0</v>
      </c>
      <c r="R102" s="137">
        <f t="shared" si="43"/>
        <v>0</v>
      </c>
      <c r="S102" s="143">
        <f t="shared" si="44"/>
        <v>2.7777777777777779E-3</v>
      </c>
      <c r="T102">
        <f t="shared" si="40"/>
        <v>32</v>
      </c>
      <c r="U102" s="142" t="e">
        <f t="shared" si="41"/>
        <v>#N/A</v>
      </c>
    </row>
    <row r="103" spans="1:21" ht="15" customHeight="1" x14ac:dyDescent="0.3">
      <c r="A103" s="100"/>
      <c r="B103" s="150"/>
      <c r="C103" s="19"/>
      <c r="D103" s="19"/>
      <c r="E103" s="97"/>
      <c r="F103" s="97"/>
      <c r="G103" s="102">
        <f t="shared" si="42"/>
        <v>0</v>
      </c>
      <c r="H103" s="156">
        <f t="shared" si="29"/>
        <v>0</v>
      </c>
      <c r="J103" s="139" t="str">
        <f t="shared" si="30"/>
        <v>ja</v>
      </c>
      <c r="K103" s="139" t="str">
        <f t="shared" si="31"/>
        <v>nein</v>
      </c>
      <c r="L103" s="139">
        <f t="shared" si="32"/>
        <v>3.3333333333333333E-2</v>
      </c>
      <c r="M103" s="137">
        <f t="shared" si="33"/>
        <v>0</v>
      </c>
      <c r="N103" s="137">
        <f t="shared" si="34"/>
        <v>0</v>
      </c>
      <c r="O103" s="137">
        <f t="shared" si="35"/>
        <v>0</v>
      </c>
      <c r="P103" s="137">
        <f t="shared" si="36"/>
        <v>0</v>
      </c>
      <c r="Q103" s="137">
        <f t="shared" si="37"/>
        <v>0</v>
      </c>
      <c r="R103" s="137">
        <f t="shared" si="43"/>
        <v>0</v>
      </c>
      <c r="S103" s="143">
        <f t="shared" si="44"/>
        <v>2.7777777777777779E-3</v>
      </c>
      <c r="T103">
        <f t="shared" si="40"/>
        <v>32</v>
      </c>
      <c r="U103" s="142" t="e">
        <f t="shared" si="41"/>
        <v>#N/A</v>
      </c>
    </row>
    <row r="104" spans="1:21" ht="15" customHeight="1" x14ac:dyDescent="0.3">
      <c r="A104" s="100"/>
      <c r="B104" s="150"/>
      <c r="C104" s="19"/>
      <c r="D104" s="19"/>
      <c r="E104" s="97"/>
      <c r="F104" s="97"/>
      <c r="G104" s="102">
        <f t="shared" si="42"/>
        <v>0</v>
      </c>
      <c r="H104" s="156">
        <f t="shared" ref="H104:H135" si="45">ROUND(IF(G104=0,0,U104*S104*G104),2)</f>
        <v>0</v>
      </c>
      <c r="J104" s="139" t="str">
        <f t="shared" ref="J104:J135" si="46">IF(MONTH(E104)=MONTH(F104),"ja","nein")</f>
        <v>ja</v>
      </c>
      <c r="K104" s="139" t="str">
        <f t="shared" ref="K104:K135" si="47">IF(J104="nein","nein",IF(AND(DAY(E104)=1,DAY(F104)=VLOOKUP(MONTH(F104),monatsende,2)),"ja","nein"))</f>
        <v>nein</v>
      </c>
      <c r="L104" s="139">
        <f t="shared" ref="L104:L135" si="48">IF(J104="nein",0,IF(K104="ja",1,(DAY(F104)-DAY(E104)+1)/30))</f>
        <v>3.3333333333333333E-2</v>
      </c>
      <c r="M104" s="137">
        <f t="shared" ref="M104:M135" si="49">IF(DAY(E104)=1,1,0)</f>
        <v>0</v>
      </c>
      <c r="N104" s="137">
        <f t="shared" ref="N104:N135" si="50">IF(DAY(F104)=VLOOKUP(MONTH(F104),monatsende,2),1,0)</f>
        <v>0</v>
      </c>
      <c r="O104" s="137">
        <f t="shared" ref="O104:O135" si="51">IF(J104="ja",0,MONTH(F104)-MONTH(E104)-1+M104+N104)</f>
        <v>0</v>
      </c>
      <c r="P104" s="137">
        <f t="shared" ref="P104:P135" si="52">IF(J104="ja",0,IF(M104=1,0,(T104-DAY(E104))/30))</f>
        <v>0</v>
      </c>
      <c r="Q104" s="137">
        <f t="shared" ref="Q104:Q135" si="53">IF(J104="ja",0,IF(N104=1,0,DAY(F104)/30))</f>
        <v>0</v>
      </c>
      <c r="R104" s="137">
        <f t="shared" si="43"/>
        <v>0</v>
      </c>
      <c r="S104" s="143">
        <f t="shared" si="44"/>
        <v>2.7777777777777779E-3</v>
      </c>
      <c r="T104">
        <f t="shared" ref="T104:T135" si="54">VLOOKUP(MONTH(E104),monatsende,2,FALSE)+1</f>
        <v>32</v>
      </c>
      <c r="U104" s="142" t="e">
        <f t="shared" ref="U104:U135" si="55">VLOOKUP(B104,sätze1,2,FALSE)</f>
        <v>#N/A</v>
      </c>
    </row>
    <row r="105" spans="1:21" ht="15" customHeight="1" x14ac:dyDescent="0.3">
      <c r="A105" s="100"/>
      <c r="B105" s="150"/>
      <c r="C105" s="19"/>
      <c r="D105" s="19"/>
      <c r="E105" s="97"/>
      <c r="F105" s="97"/>
      <c r="G105" s="102">
        <f t="shared" si="42"/>
        <v>0</v>
      </c>
      <c r="H105" s="156">
        <f t="shared" si="45"/>
        <v>0</v>
      </c>
      <c r="J105" s="139" t="str">
        <f t="shared" si="46"/>
        <v>ja</v>
      </c>
      <c r="K105" s="139" t="str">
        <f t="shared" si="47"/>
        <v>nein</v>
      </c>
      <c r="L105" s="139">
        <f t="shared" si="48"/>
        <v>3.3333333333333333E-2</v>
      </c>
      <c r="M105" s="137">
        <f t="shared" si="49"/>
        <v>0</v>
      </c>
      <c r="N105" s="137">
        <f t="shared" si="50"/>
        <v>0</v>
      </c>
      <c r="O105" s="137">
        <f t="shared" si="51"/>
        <v>0</v>
      </c>
      <c r="P105" s="137">
        <f t="shared" si="52"/>
        <v>0</v>
      </c>
      <c r="Q105" s="137">
        <f t="shared" si="53"/>
        <v>0</v>
      </c>
      <c r="R105" s="137">
        <f t="shared" si="43"/>
        <v>0</v>
      </c>
      <c r="S105" s="143">
        <f t="shared" si="44"/>
        <v>2.7777777777777779E-3</v>
      </c>
      <c r="T105">
        <f t="shared" si="54"/>
        <v>32</v>
      </c>
      <c r="U105" s="142" t="e">
        <f t="shared" si="55"/>
        <v>#N/A</v>
      </c>
    </row>
    <row r="106" spans="1:21" ht="15" customHeight="1" x14ac:dyDescent="0.3">
      <c r="A106" s="100"/>
      <c r="B106" s="150"/>
      <c r="C106" s="19"/>
      <c r="D106" s="19"/>
      <c r="E106" s="97"/>
      <c r="F106" s="97"/>
      <c r="G106" s="102">
        <f t="shared" si="42"/>
        <v>0</v>
      </c>
      <c r="H106" s="156">
        <f t="shared" si="45"/>
        <v>0</v>
      </c>
      <c r="J106" s="139" t="str">
        <f t="shared" si="46"/>
        <v>ja</v>
      </c>
      <c r="K106" s="139" t="str">
        <f t="shared" si="47"/>
        <v>nein</v>
      </c>
      <c r="L106" s="139">
        <f t="shared" si="48"/>
        <v>3.3333333333333333E-2</v>
      </c>
      <c r="M106" s="137">
        <f t="shared" si="49"/>
        <v>0</v>
      </c>
      <c r="N106" s="137">
        <f t="shared" si="50"/>
        <v>0</v>
      </c>
      <c r="O106" s="137">
        <f t="shared" si="51"/>
        <v>0</v>
      </c>
      <c r="P106" s="137">
        <f t="shared" si="52"/>
        <v>0</v>
      </c>
      <c r="Q106" s="137">
        <f t="shared" si="53"/>
        <v>0</v>
      </c>
      <c r="R106" s="137">
        <f t="shared" si="43"/>
        <v>0</v>
      </c>
      <c r="S106" s="143">
        <f t="shared" si="44"/>
        <v>2.7777777777777779E-3</v>
      </c>
      <c r="T106">
        <f t="shared" si="54"/>
        <v>32</v>
      </c>
      <c r="U106" s="142" t="e">
        <f t="shared" si="55"/>
        <v>#N/A</v>
      </c>
    </row>
    <row r="107" spans="1:21" ht="15" customHeight="1" x14ac:dyDescent="0.3">
      <c r="A107" s="100"/>
      <c r="B107" s="150"/>
      <c r="C107" s="19"/>
      <c r="D107" s="19"/>
      <c r="E107" s="97"/>
      <c r="F107" s="97"/>
      <c r="G107" s="102">
        <f t="shared" si="42"/>
        <v>0</v>
      </c>
      <c r="H107" s="156">
        <f t="shared" si="45"/>
        <v>0</v>
      </c>
      <c r="J107" s="139" t="str">
        <f t="shared" si="46"/>
        <v>ja</v>
      </c>
      <c r="K107" s="139" t="str">
        <f t="shared" si="47"/>
        <v>nein</v>
      </c>
      <c r="L107" s="139">
        <f t="shared" si="48"/>
        <v>3.3333333333333333E-2</v>
      </c>
      <c r="M107" s="137">
        <f t="shared" si="49"/>
        <v>0</v>
      </c>
      <c r="N107" s="137">
        <f t="shared" si="50"/>
        <v>0</v>
      </c>
      <c r="O107" s="137">
        <f t="shared" si="51"/>
        <v>0</v>
      </c>
      <c r="P107" s="137">
        <f t="shared" si="52"/>
        <v>0</v>
      </c>
      <c r="Q107" s="137">
        <f t="shared" si="53"/>
        <v>0</v>
      </c>
      <c r="R107" s="137">
        <f t="shared" si="43"/>
        <v>0</v>
      </c>
      <c r="S107" s="143">
        <f t="shared" si="44"/>
        <v>2.7777777777777779E-3</v>
      </c>
      <c r="T107">
        <f t="shared" si="54"/>
        <v>32</v>
      </c>
      <c r="U107" s="142" t="e">
        <f t="shared" si="55"/>
        <v>#N/A</v>
      </c>
    </row>
    <row r="108" spans="1:21" ht="15" customHeight="1" x14ac:dyDescent="0.3">
      <c r="A108" s="100"/>
      <c r="B108" s="150"/>
      <c r="C108" s="19"/>
      <c r="D108" s="19"/>
      <c r="E108" s="97"/>
      <c r="F108" s="97"/>
      <c r="G108" s="102">
        <f t="shared" si="42"/>
        <v>0</v>
      </c>
      <c r="H108" s="156">
        <f t="shared" si="45"/>
        <v>0</v>
      </c>
      <c r="J108" s="139" t="str">
        <f t="shared" si="46"/>
        <v>ja</v>
      </c>
      <c r="K108" s="139" t="str">
        <f t="shared" si="47"/>
        <v>nein</v>
      </c>
      <c r="L108" s="139">
        <f t="shared" si="48"/>
        <v>3.3333333333333333E-2</v>
      </c>
      <c r="M108" s="137">
        <f t="shared" si="49"/>
        <v>0</v>
      </c>
      <c r="N108" s="137">
        <f t="shared" si="50"/>
        <v>0</v>
      </c>
      <c r="O108" s="137">
        <f t="shared" si="51"/>
        <v>0</v>
      </c>
      <c r="P108" s="137">
        <f t="shared" si="52"/>
        <v>0</v>
      </c>
      <c r="Q108" s="137">
        <f t="shared" si="53"/>
        <v>0</v>
      </c>
      <c r="R108" s="137">
        <f t="shared" si="43"/>
        <v>0</v>
      </c>
      <c r="S108" s="143">
        <f t="shared" si="44"/>
        <v>2.7777777777777779E-3</v>
      </c>
      <c r="T108">
        <f t="shared" si="54"/>
        <v>32</v>
      </c>
      <c r="U108" s="142" t="e">
        <f t="shared" si="55"/>
        <v>#N/A</v>
      </c>
    </row>
    <row r="109" spans="1:21" ht="15" customHeight="1" x14ac:dyDescent="0.3">
      <c r="A109" s="100"/>
      <c r="B109" s="150"/>
      <c r="C109" s="19"/>
      <c r="D109" s="19"/>
      <c r="E109" s="97"/>
      <c r="F109" s="97"/>
      <c r="G109" s="102">
        <f t="shared" si="42"/>
        <v>0</v>
      </c>
      <c r="H109" s="156">
        <f t="shared" si="45"/>
        <v>0</v>
      </c>
      <c r="J109" s="139" t="str">
        <f t="shared" si="46"/>
        <v>ja</v>
      </c>
      <c r="K109" s="139" t="str">
        <f t="shared" si="47"/>
        <v>nein</v>
      </c>
      <c r="L109" s="139">
        <f t="shared" si="48"/>
        <v>3.3333333333333333E-2</v>
      </c>
      <c r="M109" s="137">
        <f t="shared" si="49"/>
        <v>0</v>
      </c>
      <c r="N109" s="137">
        <f t="shared" si="50"/>
        <v>0</v>
      </c>
      <c r="O109" s="137">
        <f t="shared" si="51"/>
        <v>0</v>
      </c>
      <c r="P109" s="137">
        <f t="shared" si="52"/>
        <v>0</v>
      </c>
      <c r="Q109" s="137">
        <f t="shared" si="53"/>
        <v>0</v>
      </c>
      <c r="R109" s="137">
        <f t="shared" si="43"/>
        <v>0</v>
      </c>
      <c r="S109" s="143">
        <f t="shared" si="44"/>
        <v>2.7777777777777779E-3</v>
      </c>
      <c r="T109">
        <f t="shared" si="54"/>
        <v>32</v>
      </c>
      <c r="U109" s="142" t="e">
        <f t="shared" si="55"/>
        <v>#N/A</v>
      </c>
    </row>
    <row r="110" spans="1:21" ht="15" customHeight="1" x14ac:dyDescent="0.3">
      <c r="A110" s="100"/>
      <c r="B110" s="150"/>
      <c r="C110" s="19"/>
      <c r="D110" s="19"/>
      <c r="E110" s="97"/>
      <c r="F110" s="97"/>
      <c r="G110" s="102">
        <f t="shared" si="42"/>
        <v>0</v>
      </c>
      <c r="H110" s="156">
        <f t="shared" si="45"/>
        <v>0</v>
      </c>
      <c r="J110" s="139" t="str">
        <f t="shared" si="46"/>
        <v>ja</v>
      </c>
      <c r="K110" s="139" t="str">
        <f t="shared" si="47"/>
        <v>nein</v>
      </c>
      <c r="L110" s="139">
        <f t="shared" si="48"/>
        <v>3.3333333333333333E-2</v>
      </c>
      <c r="M110" s="137">
        <f t="shared" si="49"/>
        <v>0</v>
      </c>
      <c r="N110" s="137">
        <f t="shared" si="50"/>
        <v>0</v>
      </c>
      <c r="O110" s="137">
        <f t="shared" si="51"/>
        <v>0</v>
      </c>
      <c r="P110" s="137">
        <f t="shared" si="52"/>
        <v>0</v>
      </c>
      <c r="Q110" s="137">
        <f t="shared" si="53"/>
        <v>0</v>
      </c>
      <c r="R110" s="137">
        <f t="shared" si="43"/>
        <v>0</v>
      </c>
      <c r="S110" s="143">
        <f t="shared" si="44"/>
        <v>2.7777777777777779E-3</v>
      </c>
      <c r="T110">
        <f t="shared" si="54"/>
        <v>32</v>
      </c>
      <c r="U110" s="142" t="e">
        <f t="shared" si="55"/>
        <v>#N/A</v>
      </c>
    </row>
    <row r="111" spans="1:21" ht="15" customHeight="1" x14ac:dyDescent="0.3">
      <c r="A111" s="100"/>
      <c r="B111" s="150"/>
      <c r="C111" s="19"/>
      <c r="D111" s="19"/>
      <c r="E111" s="97"/>
      <c r="F111" s="97"/>
      <c r="G111" s="102">
        <f t="shared" si="42"/>
        <v>0</v>
      </c>
      <c r="H111" s="156">
        <f t="shared" si="45"/>
        <v>0</v>
      </c>
      <c r="J111" s="139" t="str">
        <f t="shared" si="46"/>
        <v>ja</v>
      </c>
      <c r="K111" s="139" t="str">
        <f t="shared" si="47"/>
        <v>nein</v>
      </c>
      <c r="L111" s="139">
        <f t="shared" si="48"/>
        <v>3.3333333333333333E-2</v>
      </c>
      <c r="M111" s="137">
        <f t="shared" si="49"/>
        <v>0</v>
      </c>
      <c r="N111" s="137">
        <f t="shared" si="50"/>
        <v>0</v>
      </c>
      <c r="O111" s="137">
        <f t="shared" si="51"/>
        <v>0</v>
      </c>
      <c r="P111" s="137">
        <f t="shared" si="52"/>
        <v>0</v>
      </c>
      <c r="Q111" s="137">
        <f t="shared" si="53"/>
        <v>0</v>
      </c>
      <c r="R111" s="137">
        <f t="shared" si="43"/>
        <v>0</v>
      </c>
      <c r="S111" s="143">
        <f t="shared" si="44"/>
        <v>2.7777777777777779E-3</v>
      </c>
      <c r="T111">
        <f t="shared" si="54"/>
        <v>32</v>
      </c>
      <c r="U111" s="142" t="e">
        <f t="shared" si="55"/>
        <v>#N/A</v>
      </c>
    </row>
    <row r="112" spans="1:21" ht="15" customHeight="1" x14ac:dyDescent="0.3">
      <c r="A112" s="100"/>
      <c r="B112" s="150"/>
      <c r="C112" s="19"/>
      <c r="D112" s="19"/>
      <c r="E112" s="97"/>
      <c r="F112" s="97"/>
      <c r="G112" s="102">
        <f t="shared" si="42"/>
        <v>0</v>
      </c>
      <c r="H112" s="156">
        <f t="shared" si="45"/>
        <v>0</v>
      </c>
      <c r="J112" s="139" t="str">
        <f t="shared" si="46"/>
        <v>ja</v>
      </c>
      <c r="K112" s="139" t="str">
        <f t="shared" si="47"/>
        <v>nein</v>
      </c>
      <c r="L112" s="139">
        <f t="shared" si="48"/>
        <v>3.3333333333333333E-2</v>
      </c>
      <c r="M112" s="137">
        <f t="shared" si="49"/>
        <v>0</v>
      </c>
      <c r="N112" s="137">
        <f t="shared" si="50"/>
        <v>0</v>
      </c>
      <c r="O112" s="137">
        <f t="shared" si="51"/>
        <v>0</v>
      </c>
      <c r="P112" s="137">
        <f t="shared" si="52"/>
        <v>0</v>
      </c>
      <c r="Q112" s="137">
        <f t="shared" si="53"/>
        <v>0</v>
      </c>
      <c r="R112" s="137">
        <f t="shared" si="43"/>
        <v>0</v>
      </c>
      <c r="S112" s="143">
        <f t="shared" si="44"/>
        <v>2.7777777777777779E-3</v>
      </c>
      <c r="T112">
        <f t="shared" si="54"/>
        <v>32</v>
      </c>
      <c r="U112" s="142" t="e">
        <f t="shared" si="55"/>
        <v>#N/A</v>
      </c>
    </row>
    <row r="113" spans="1:21" ht="15" customHeight="1" x14ac:dyDescent="0.3">
      <c r="A113" s="100"/>
      <c r="B113" s="150"/>
      <c r="C113" s="19"/>
      <c r="D113" s="19"/>
      <c r="E113" s="97"/>
      <c r="F113" s="97"/>
      <c r="G113" s="102">
        <f t="shared" si="42"/>
        <v>0</v>
      </c>
      <c r="H113" s="156">
        <f t="shared" si="45"/>
        <v>0</v>
      </c>
      <c r="J113" s="139" t="str">
        <f t="shared" si="46"/>
        <v>ja</v>
      </c>
      <c r="K113" s="139" t="str">
        <f t="shared" si="47"/>
        <v>nein</v>
      </c>
      <c r="L113" s="139">
        <f t="shared" si="48"/>
        <v>3.3333333333333333E-2</v>
      </c>
      <c r="M113" s="137">
        <f t="shared" si="49"/>
        <v>0</v>
      </c>
      <c r="N113" s="137">
        <f t="shared" si="50"/>
        <v>0</v>
      </c>
      <c r="O113" s="137">
        <f t="shared" si="51"/>
        <v>0</v>
      </c>
      <c r="P113" s="137">
        <f t="shared" si="52"/>
        <v>0</v>
      </c>
      <c r="Q113" s="137">
        <f t="shared" si="53"/>
        <v>0</v>
      </c>
      <c r="R113" s="137">
        <f t="shared" si="43"/>
        <v>0</v>
      </c>
      <c r="S113" s="143">
        <f t="shared" si="44"/>
        <v>2.7777777777777779E-3</v>
      </c>
      <c r="T113">
        <f t="shared" si="54"/>
        <v>32</v>
      </c>
      <c r="U113" s="142" t="e">
        <f t="shared" si="55"/>
        <v>#N/A</v>
      </c>
    </row>
    <row r="114" spans="1:21" ht="15" customHeight="1" x14ac:dyDescent="0.3">
      <c r="A114" s="100"/>
      <c r="B114" s="150"/>
      <c r="C114" s="19"/>
      <c r="D114" s="19"/>
      <c r="E114" s="97"/>
      <c r="F114" s="97"/>
      <c r="G114" s="102">
        <f t="shared" si="42"/>
        <v>0</v>
      </c>
      <c r="H114" s="156">
        <f t="shared" si="45"/>
        <v>0</v>
      </c>
      <c r="J114" s="139" t="str">
        <f t="shared" si="46"/>
        <v>ja</v>
      </c>
      <c r="K114" s="139" t="str">
        <f t="shared" si="47"/>
        <v>nein</v>
      </c>
      <c r="L114" s="139">
        <f t="shared" si="48"/>
        <v>3.3333333333333333E-2</v>
      </c>
      <c r="M114" s="137">
        <f t="shared" si="49"/>
        <v>0</v>
      </c>
      <c r="N114" s="137">
        <f t="shared" si="50"/>
        <v>0</v>
      </c>
      <c r="O114" s="137">
        <f t="shared" si="51"/>
        <v>0</v>
      </c>
      <c r="P114" s="137">
        <f t="shared" si="52"/>
        <v>0</v>
      </c>
      <c r="Q114" s="137">
        <f t="shared" si="53"/>
        <v>0</v>
      </c>
      <c r="R114" s="137">
        <f t="shared" si="43"/>
        <v>0</v>
      </c>
      <c r="S114" s="143">
        <f t="shared" si="44"/>
        <v>2.7777777777777779E-3</v>
      </c>
      <c r="T114">
        <f t="shared" si="54"/>
        <v>32</v>
      </c>
      <c r="U114" s="142" t="e">
        <f t="shared" si="55"/>
        <v>#N/A</v>
      </c>
    </row>
    <row r="115" spans="1:21" ht="15" customHeight="1" x14ac:dyDescent="0.3">
      <c r="A115" s="100"/>
      <c r="B115" s="58"/>
      <c r="C115" s="19"/>
      <c r="D115" s="19"/>
      <c r="E115" s="97"/>
      <c r="F115" s="97"/>
      <c r="G115" s="102">
        <f t="shared" si="42"/>
        <v>0</v>
      </c>
      <c r="H115" s="156">
        <f t="shared" si="45"/>
        <v>0</v>
      </c>
      <c r="J115" s="139" t="str">
        <f t="shared" si="46"/>
        <v>ja</v>
      </c>
      <c r="K115" s="139" t="str">
        <f t="shared" si="47"/>
        <v>nein</v>
      </c>
      <c r="L115" s="139">
        <f t="shared" si="48"/>
        <v>3.3333333333333333E-2</v>
      </c>
      <c r="M115" s="137">
        <f t="shared" si="49"/>
        <v>0</v>
      </c>
      <c r="N115" s="137">
        <f t="shared" si="50"/>
        <v>0</v>
      </c>
      <c r="O115" s="137">
        <f t="shared" si="51"/>
        <v>0</v>
      </c>
      <c r="P115" s="137">
        <f t="shared" si="52"/>
        <v>0</v>
      </c>
      <c r="Q115" s="137">
        <f t="shared" si="53"/>
        <v>0</v>
      </c>
      <c r="R115" s="137">
        <f t="shared" si="43"/>
        <v>0</v>
      </c>
      <c r="S115" s="143">
        <f t="shared" si="44"/>
        <v>2.7777777777777779E-3</v>
      </c>
      <c r="T115">
        <f t="shared" si="54"/>
        <v>32</v>
      </c>
      <c r="U115" s="142" t="e">
        <f t="shared" si="55"/>
        <v>#N/A</v>
      </c>
    </row>
    <row r="116" spans="1:21" ht="15" customHeight="1" x14ac:dyDescent="0.3">
      <c r="A116" s="100"/>
      <c r="B116" s="58"/>
      <c r="C116" s="19"/>
      <c r="D116" s="19"/>
      <c r="E116" s="97"/>
      <c r="F116" s="97"/>
      <c r="G116" s="102">
        <f t="shared" si="42"/>
        <v>0</v>
      </c>
      <c r="H116" s="156">
        <f t="shared" si="45"/>
        <v>0</v>
      </c>
      <c r="J116" s="139" t="str">
        <f t="shared" si="46"/>
        <v>ja</v>
      </c>
      <c r="K116" s="139" t="str">
        <f t="shared" si="47"/>
        <v>nein</v>
      </c>
      <c r="L116" s="139">
        <f t="shared" si="48"/>
        <v>3.3333333333333333E-2</v>
      </c>
      <c r="M116" s="137">
        <f t="shared" si="49"/>
        <v>0</v>
      </c>
      <c r="N116" s="137">
        <f t="shared" si="50"/>
        <v>0</v>
      </c>
      <c r="O116" s="137">
        <f t="shared" si="51"/>
        <v>0</v>
      </c>
      <c r="P116" s="137">
        <f t="shared" si="52"/>
        <v>0</v>
      </c>
      <c r="Q116" s="137">
        <f t="shared" si="53"/>
        <v>0</v>
      </c>
      <c r="R116" s="137">
        <f t="shared" si="43"/>
        <v>0</v>
      </c>
      <c r="S116" s="143">
        <f t="shared" si="44"/>
        <v>2.7777777777777779E-3</v>
      </c>
      <c r="T116">
        <f t="shared" si="54"/>
        <v>32</v>
      </c>
      <c r="U116" s="142" t="e">
        <f t="shared" si="55"/>
        <v>#N/A</v>
      </c>
    </row>
    <row r="117" spans="1:21" ht="15" customHeight="1" x14ac:dyDescent="0.3">
      <c r="A117" s="100"/>
      <c r="B117" s="58"/>
      <c r="C117" s="19"/>
      <c r="D117" s="19"/>
      <c r="E117" s="97"/>
      <c r="F117" s="97"/>
      <c r="G117" s="102">
        <f t="shared" si="42"/>
        <v>0</v>
      </c>
      <c r="H117" s="156">
        <f t="shared" si="45"/>
        <v>0</v>
      </c>
      <c r="J117" s="139" t="str">
        <f t="shared" si="46"/>
        <v>ja</v>
      </c>
      <c r="K117" s="139" t="str">
        <f t="shared" si="47"/>
        <v>nein</v>
      </c>
      <c r="L117" s="139">
        <f t="shared" si="48"/>
        <v>3.3333333333333333E-2</v>
      </c>
      <c r="M117" s="137">
        <f t="shared" si="49"/>
        <v>0</v>
      </c>
      <c r="N117" s="137">
        <f t="shared" si="50"/>
        <v>0</v>
      </c>
      <c r="O117" s="137">
        <f t="shared" si="51"/>
        <v>0</v>
      </c>
      <c r="P117" s="137">
        <f t="shared" si="52"/>
        <v>0</v>
      </c>
      <c r="Q117" s="137">
        <f t="shared" si="53"/>
        <v>0</v>
      </c>
      <c r="R117" s="137">
        <f t="shared" si="43"/>
        <v>0</v>
      </c>
      <c r="S117" s="143">
        <f t="shared" si="44"/>
        <v>2.7777777777777779E-3</v>
      </c>
      <c r="T117">
        <f t="shared" si="54"/>
        <v>32</v>
      </c>
      <c r="U117" s="142" t="e">
        <f t="shared" si="55"/>
        <v>#N/A</v>
      </c>
    </row>
    <row r="118" spans="1:21" ht="15" customHeight="1" x14ac:dyDescent="0.3">
      <c r="A118" s="100"/>
      <c r="B118" s="58"/>
      <c r="C118" s="19"/>
      <c r="D118" s="19"/>
      <c r="E118" s="97"/>
      <c r="F118" s="97"/>
      <c r="G118" s="102">
        <f t="shared" si="42"/>
        <v>0</v>
      </c>
      <c r="H118" s="156">
        <f t="shared" si="45"/>
        <v>0</v>
      </c>
      <c r="J118" s="139" t="str">
        <f t="shared" si="46"/>
        <v>ja</v>
      </c>
      <c r="K118" s="139" t="str">
        <f t="shared" si="47"/>
        <v>nein</v>
      </c>
      <c r="L118" s="139">
        <f t="shared" si="48"/>
        <v>3.3333333333333333E-2</v>
      </c>
      <c r="M118" s="137">
        <f t="shared" si="49"/>
        <v>0</v>
      </c>
      <c r="N118" s="137">
        <f t="shared" si="50"/>
        <v>0</v>
      </c>
      <c r="O118" s="137">
        <f t="shared" si="51"/>
        <v>0</v>
      </c>
      <c r="P118" s="137">
        <f t="shared" si="52"/>
        <v>0</v>
      </c>
      <c r="Q118" s="137">
        <f t="shared" si="53"/>
        <v>0</v>
      </c>
      <c r="R118" s="137">
        <f t="shared" si="43"/>
        <v>0</v>
      </c>
      <c r="S118" s="143">
        <f t="shared" si="44"/>
        <v>2.7777777777777779E-3</v>
      </c>
      <c r="T118">
        <f t="shared" si="54"/>
        <v>32</v>
      </c>
      <c r="U118" s="142" t="e">
        <f t="shared" si="55"/>
        <v>#N/A</v>
      </c>
    </row>
    <row r="119" spans="1:21" ht="15" customHeight="1" x14ac:dyDescent="0.3">
      <c r="A119" s="100"/>
      <c r="B119" s="58"/>
      <c r="C119" s="19"/>
      <c r="D119" s="19"/>
      <c r="E119" s="97"/>
      <c r="F119" s="97"/>
      <c r="G119" s="102">
        <f t="shared" si="42"/>
        <v>0</v>
      </c>
      <c r="H119" s="156">
        <f t="shared" si="45"/>
        <v>0</v>
      </c>
      <c r="J119" s="139" t="str">
        <f t="shared" si="46"/>
        <v>ja</v>
      </c>
      <c r="K119" s="139" t="str">
        <f t="shared" si="47"/>
        <v>nein</v>
      </c>
      <c r="L119" s="139">
        <f t="shared" si="48"/>
        <v>3.3333333333333333E-2</v>
      </c>
      <c r="M119" s="137">
        <f t="shared" si="49"/>
        <v>0</v>
      </c>
      <c r="N119" s="137">
        <f t="shared" si="50"/>
        <v>0</v>
      </c>
      <c r="O119" s="137">
        <f t="shared" si="51"/>
        <v>0</v>
      </c>
      <c r="P119" s="137">
        <f t="shared" si="52"/>
        <v>0</v>
      </c>
      <c r="Q119" s="137">
        <f t="shared" si="53"/>
        <v>0</v>
      </c>
      <c r="R119" s="137">
        <f t="shared" si="43"/>
        <v>0</v>
      </c>
      <c r="S119" s="143">
        <f t="shared" si="44"/>
        <v>2.7777777777777779E-3</v>
      </c>
      <c r="T119">
        <f t="shared" si="54"/>
        <v>32</v>
      </c>
      <c r="U119" s="142" t="e">
        <f t="shared" si="55"/>
        <v>#N/A</v>
      </c>
    </row>
    <row r="120" spans="1:21" ht="15" customHeight="1" x14ac:dyDescent="0.3">
      <c r="A120" s="100"/>
      <c r="B120" s="58"/>
      <c r="C120" s="19"/>
      <c r="D120" s="19"/>
      <c r="E120" s="97"/>
      <c r="F120" s="97"/>
      <c r="G120" s="102">
        <f t="shared" si="42"/>
        <v>0</v>
      </c>
      <c r="H120" s="156">
        <f t="shared" si="45"/>
        <v>0</v>
      </c>
      <c r="J120" s="139" t="str">
        <f t="shared" si="46"/>
        <v>ja</v>
      </c>
      <c r="K120" s="139" t="str">
        <f t="shared" si="47"/>
        <v>nein</v>
      </c>
      <c r="L120" s="139">
        <f t="shared" si="48"/>
        <v>3.3333333333333333E-2</v>
      </c>
      <c r="M120" s="137">
        <f t="shared" si="49"/>
        <v>0</v>
      </c>
      <c r="N120" s="137">
        <f t="shared" si="50"/>
        <v>0</v>
      </c>
      <c r="O120" s="137">
        <f t="shared" si="51"/>
        <v>0</v>
      </c>
      <c r="P120" s="137">
        <f t="shared" si="52"/>
        <v>0</v>
      </c>
      <c r="Q120" s="137">
        <f t="shared" si="53"/>
        <v>0</v>
      </c>
      <c r="R120" s="137">
        <f t="shared" si="43"/>
        <v>0</v>
      </c>
      <c r="S120" s="143">
        <f t="shared" si="44"/>
        <v>2.7777777777777779E-3</v>
      </c>
      <c r="T120">
        <f t="shared" si="54"/>
        <v>32</v>
      </c>
      <c r="U120" s="142" t="e">
        <f t="shared" si="55"/>
        <v>#N/A</v>
      </c>
    </row>
    <row r="121" spans="1:21" ht="15" customHeight="1" x14ac:dyDescent="0.3">
      <c r="A121" s="100"/>
      <c r="B121" s="58"/>
      <c r="C121" s="19"/>
      <c r="D121" s="19"/>
      <c r="E121" s="97"/>
      <c r="F121" s="97"/>
      <c r="G121" s="102">
        <f t="shared" si="42"/>
        <v>0</v>
      </c>
      <c r="H121" s="156">
        <f t="shared" si="45"/>
        <v>0</v>
      </c>
      <c r="J121" s="139" t="str">
        <f t="shared" si="46"/>
        <v>ja</v>
      </c>
      <c r="K121" s="139" t="str">
        <f t="shared" si="47"/>
        <v>nein</v>
      </c>
      <c r="L121" s="139">
        <f t="shared" si="48"/>
        <v>3.3333333333333333E-2</v>
      </c>
      <c r="M121" s="137">
        <f t="shared" si="49"/>
        <v>0</v>
      </c>
      <c r="N121" s="137">
        <f t="shared" si="50"/>
        <v>0</v>
      </c>
      <c r="O121" s="137">
        <f t="shared" si="51"/>
        <v>0</v>
      </c>
      <c r="P121" s="137">
        <f t="shared" si="52"/>
        <v>0</v>
      </c>
      <c r="Q121" s="137">
        <f t="shared" si="53"/>
        <v>0</v>
      </c>
      <c r="R121" s="137">
        <f t="shared" si="43"/>
        <v>0</v>
      </c>
      <c r="S121" s="143">
        <f t="shared" si="44"/>
        <v>2.7777777777777779E-3</v>
      </c>
      <c r="T121">
        <f t="shared" si="54"/>
        <v>32</v>
      </c>
      <c r="U121" s="142" t="e">
        <f t="shared" si="55"/>
        <v>#N/A</v>
      </c>
    </row>
    <row r="122" spans="1:21" ht="15" customHeight="1" x14ac:dyDescent="0.3">
      <c r="A122" s="100"/>
      <c r="B122" s="150"/>
      <c r="C122" s="19"/>
      <c r="D122" s="19"/>
      <c r="E122" s="97"/>
      <c r="F122" s="97"/>
      <c r="G122" s="102">
        <f t="shared" si="42"/>
        <v>0</v>
      </c>
      <c r="H122" s="156">
        <f t="shared" si="45"/>
        <v>0</v>
      </c>
      <c r="J122" s="139" t="str">
        <f t="shared" si="46"/>
        <v>ja</v>
      </c>
      <c r="K122" s="139" t="str">
        <f t="shared" si="47"/>
        <v>nein</v>
      </c>
      <c r="L122" s="139">
        <f t="shared" si="48"/>
        <v>3.3333333333333333E-2</v>
      </c>
      <c r="M122" s="137">
        <f t="shared" si="49"/>
        <v>0</v>
      </c>
      <c r="N122" s="137">
        <f t="shared" si="50"/>
        <v>0</v>
      </c>
      <c r="O122" s="137">
        <f t="shared" si="51"/>
        <v>0</v>
      </c>
      <c r="P122" s="137">
        <f t="shared" si="52"/>
        <v>0</v>
      </c>
      <c r="Q122" s="137">
        <f t="shared" si="53"/>
        <v>0</v>
      </c>
      <c r="R122" s="137">
        <f t="shared" si="43"/>
        <v>0</v>
      </c>
      <c r="S122" s="143">
        <f t="shared" si="44"/>
        <v>2.7777777777777779E-3</v>
      </c>
      <c r="T122">
        <f t="shared" si="54"/>
        <v>32</v>
      </c>
      <c r="U122" s="142" t="e">
        <f t="shared" si="55"/>
        <v>#N/A</v>
      </c>
    </row>
    <row r="123" spans="1:21" ht="15" customHeight="1" x14ac:dyDescent="0.3">
      <c r="A123" s="100"/>
      <c r="B123" s="58"/>
      <c r="C123" s="19"/>
      <c r="D123" s="19"/>
      <c r="E123" s="97"/>
      <c r="F123" s="97"/>
      <c r="G123" s="102">
        <f t="shared" si="42"/>
        <v>0</v>
      </c>
      <c r="H123" s="156">
        <f t="shared" si="45"/>
        <v>0</v>
      </c>
      <c r="J123" s="139" t="str">
        <f t="shared" si="46"/>
        <v>ja</v>
      </c>
      <c r="K123" s="139" t="str">
        <f t="shared" si="47"/>
        <v>nein</v>
      </c>
      <c r="L123" s="139">
        <f t="shared" si="48"/>
        <v>3.3333333333333333E-2</v>
      </c>
      <c r="M123" s="137">
        <f t="shared" si="49"/>
        <v>0</v>
      </c>
      <c r="N123" s="137">
        <f t="shared" si="50"/>
        <v>0</v>
      </c>
      <c r="O123" s="137">
        <f t="shared" si="51"/>
        <v>0</v>
      </c>
      <c r="P123" s="137">
        <f t="shared" si="52"/>
        <v>0</v>
      </c>
      <c r="Q123" s="137">
        <f t="shared" si="53"/>
        <v>0</v>
      </c>
      <c r="R123" s="137">
        <f t="shared" si="43"/>
        <v>0</v>
      </c>
      <c r="S123" s="143">
        <f t="shared" si="44"/>
        <v>2.7777777777777779E-3</v>
      </c>
      <c r="T123">
        <f t="shared" si="54"/>
        <v>32</v>
      </c>
      <c r="U123" s="142" t="e">
        <f t="shared" si="55"/>
        <v>#N/A</v>
      </c>
    </row>
    <row r="124" spans="1:21" ht="15" customHeight="1" x14ac:dyDescent="0.3">
      <c r="A124" s="100"/>
      <c r="B124" s="58"/>
      <c r="C124" s="19"/>
      <c r="D124" s="19"/>
      <c r="E124" s="97"/>
      <c r="F124" s="97"/>
      <c r="G124" s="102">
        <f t="shared" si="42"/>
        <v>0</v>
      </c>
      <c r="H124" s="156">
        <f t="shared" si="45"/>
        <v>0</v>
      </c>
      <c r="J124" s="139" t="str">
        <f t="shared" si="46"/>
        <v>ja</v>
      </c>
      <c r="K124" s="139" t="str">
        <f t="shared" si="47"/>
        <v>nein</v>
      </c>
      <c r="L124" s="139">
        <f t="shared" si="48"/>
        <v>3.3333333333333333E-2</v>
      </c>
      <c r="M124" s="137">
        <f t="shared" si="49"/>
        <v>0</v>
      </c>
      <c r="N124" s="137">
        <f t="shared" si="50"/>
        <v>0</v>
      </c>
      <c r="O124" s="137">
        <f t="shared" si="51"/>
        <v>0</v>
      </c>
      <c r="P124" s="137">
        <f t="shared" si="52"/>
        <v>0</v>
      </c>
      <c r="Q124" s="137">
        <f t="shared" si="53"/>
        <v>0</v>
      </c>
      <c r="R124" s="137">
        <f t="shared" si="43"/>
        <v>0</v>
      </c>
      <c r="S124" s="143">
        <f t="shared" si="44"/>
        <v>2.7777777777777779E-3</v>
      </c>
      <c r="T124">
        <f t="shared" si="54"/>
        <v>32</v>
      </c>
      <c r="U124" s="142" t="e">
        <f t="shared" si="55"/>
        <v>#N/A</v>
      </c>
    </row>
    <row r="125" spans="1:21" ht="15" customHeight="1" x14ac:dyDescent="0.3">
      <c r="A125" s="100"/>
      <c r="B125" s="58"/>
      <c r="C125" s="19"/>
      <c r="D125" s="19"/>
      <c r="E125" s="97"/>
      <c r="F125" s="97"/>
      <c r="G125" s="102">
        <f t="shared" si="42"/>
        <v>0</v>
      </c>
      <c r="H125" s="156">
        <f t="shared" si="45"/>
        <v>0</v>
      </c>
      <c r="J125" s="139" t="str">
        <f t="shared" si="46"/>
        <v>ja</v>
      </c>
      <c r="K125" s="139" t="str">
        <f t="shared" si="47"/>
        <v>nein</v>
      </c>
      <c r="L125" s="139">
        <f t="shared" si="48"/>
        <v>3.3333333333333333E-2</v>
      </c>
      <c r="M125" s="137">
        <f t="shared" si="49"/>
        <v>0</v>
      </c>
      <c r="N125" s="137">
        <f t="shared" si="50"/>
        <v>0</v>
      </c>
      <c r="O125" s="137">
        <f t="shared" si="51"/>
        <v>0</v>
      </c>
      <c r="P125" s="137">
        <f t="shared" si="52"/>
        <v>0</v>
      </c>
      <c r="Q125" s="137">
        <f t="shared" si="53"/>
        <v>0</v>
      </c>
      <c r="R125" s="137">
        <f t="shared" si="43"/>
        <v>0</v>
      </c>
      <c r="S125" s="143">
        <f t="shared" si="44"/>
        <v>2.7777777777777779E-3</v>
      </c>
      <c r="T125">
        <f t="shared" si="54"/>
        <v>32</v>
      </c>
      <c r="U125" s="142" t="e">
        <f t="shared" si="55"/>
        <v>#N/A</v>
      </c>
    </row>
    <row r="126" spans="1:21" ht="15" customHeight="1" x14ac:dyDescent="0.3">
      <c r="A126" s="100"/>
      <c r="B126" s="58"/>
      <c r="C126" s="19"/>
      <c r="D126" s="19"/>
      <c r="E126" s="97"/>
      <c r="F126" s="97"/>
      <c r="G126" s="102">
        <f t="shared" si="42"/>
        <v>0</v>
      </c>
      <c r="H126" s="156">
        <f t="shared" si="45"/>
        <v>0</v>
      </c>
      <c r="J126" s="139" t="str">
        <f t="shared" si="46"/>
        <v>ja</v>
      </c>
      <c r="K126" s="139" t="str">
        <f t="shared" si="47"/>
        <v>nein</v>
      </c>
      <c r="L126" s="139">
        <f t="shared" si="48"/>
        <v>3.3333333333333333E-2</v>
      </c>
      <c r="M126" s="137">
        <f t="shared" si="49"/>
        <v>0</v>
      </c>
      <c r="N126" s="137">
        <f t="shared" si="50"/>
        <v>0</v>
      </c>
      <c r="O126" s="137">
        <f t="shared" si="51"/>
        <v>0</v>
      </c>
      <c r="P126" s="137">
        <f t="shared" si="52"/>
        <v>0</v>
      </c>
      <c r="Q126" s="137">
        <f t="shared" si="53"/>
        <v>0</v>
      </c>
      <c r="R126" s="137">
        <f t="shared" si="43"/>
        <v>0</v>
      </c>
      <c r="S126" s="143">
        <f t="shared" si="44"/>
        <v>2.7777777777777779E-3</v>
      </c>
      <c r="T126">
        <f t="shared" si="54"/>
        <v>32</v>
      </c>
      <c r="U126" s="142" t="e">
        <f t="shared" si="55"/>
        <v>#N/A</v>
      </c>
    </row>
    <row r="127" spans="1:21" ht="15" customHeight="1" x14ac:dyDescent="0.3">
      <c r="A127" s="100"/>
      <c r="B127" s="58"/>
      <c r="C127" s="19"/>
      <c r="D127" s="19"/>
      <c r="E127" s="97"/>
      <c r="F127" s="97"/>
      <c r="G127" s="102">
        <f t="shared" si="42"/>
        <v>0</v>
      </c>
      <c r="H127" s="156">
        <f t="shared" si="45"/>
        <v>0</v>
      </c>
      <c r="J127" s="139" t="str">
        <f t="shared" si="46"/>
        <v>ja</v>
      </c>
      <c r="K127" s="139" t="str">
        <f t="shared" si="47"/>
        <v>nein</v>
      </c>
      <c r="L127" s="139">
        <f t="shared" si="48"/>
        <v>3.3333333333333333E-2</v>
      </c>
      <c r="M127" s="137">
        <f t="shared" si="49"/>
        <v>0</v>
      </c>
      <c r="N127" s="137">
        <f t="shared" si="50"/>
        <v>0</v>
      </c>
      <c r="O127" s="137">
        <f t="shared" si="51"/>
        <v>0</v>
      </c>
      <c r="P127" s="137">
        <f t="shared" si="52"/>
        <v>0</v>
      </c>
      <c r="Q127" s="137">
        <f t="shared" si="53"/>
        <v>0</v>
      </c>
      <c r="R127" s="137">
        <f t="shared" si="43"/>
        <v>0</v>
      </c>
      <c r="S127" s="143">
        <f t="shared" si="44"/>
        <v>2.7777777777777779E-3</v>
      </c>
      <c r="T127">
        <f t="shared" si="54"/>
        <v>32</v>
      </c>
      <c r="U127" s="142" t="e">
        <f t="shared" si="55"/>
        <v>#N/A</v>
      </c>
    </row>
    <row r="128" spans="1:21" ht="15" customHeight="1" x14ac:dyDescent="0.3">
      <c r="A128" s="100"/>
      <c r="B128" s="58"/>
      <c r="C128" s="19"/>
      <c r="D128" s="19"/>
      <c r="E128" s="97"/>
      <c r="F128" s="97"/>
      <c r="G128" s="102">
        <f t="shared" si="42"/>
        <v>0</v>
      </c>
      <c r="H128" s="156">
        <f t="shared" si="45"/>
        <v>0</v>
      </c>
      <c r="J128" s="139" t="str">
        <f t="shared" si="46"/>
        <v>ja</v>
      </c>
      <c r="K128" s="139" t="str">
        <f t="shared" si="47"/>
        <v>nein</v>
      </c>
      <c r="L128" s="139">
        <f t="shared" si="48"/>
        <v>3.3333333333333333E-2</v>
      </c>
      <c r="M128" s="137">
        <f t="shared" si="49"/>
        <v>0</v>
      </c>
      <c r="N128" s="137">
        <f t="shared" si="50"/>
        <v>0</v>
      </c>
      <c r="O128" s="137">
        <f t="shared" si="51"/>
        <v>0</v>
      </c>
      <c r="P128" s="137">
        <f t="shared" si="52"/>
        <v>0</v>
      </c>
      <c r="Q128" s="137">
        <f t="shared" si="53"/>
        <v>0</v>
      </c>
      <c r="R128" s="137">
        <f t="shared" si="43"/>
        <v>0</v>
      </c>
      <c r="S128" s="143">
        <f t="shared" si="44"/>
        <v>2.7777777777777779E-3</v>
      </c>
      <c r="T128">
        <f t="shared" si="54"/>
        <v>32</v>
      </c>
      <c r="U128" s="142" t="e">
        <f t="shared" si="55"/>
        <v>#N/A</v>
      </c>
    </row>
    <row r="129" spans="1:21" ht="15" customHeight="1" x14ac:dyDescent="0.3">
      <c r="A129" s="100"/>
      <c r="B129" s="58"/>
      <c r="C129" s="19"/>
      <c r="D129" s="19"/>
      <c r="E129" s="97"/>
      <c r="F129" s="97"/>
      <c r="G129" s="102">
        <f t="shared" si="42"/>
        <v>0</v>
      </c>
      <c r="H129" s="156">
        <f t="shared" si="45"/>
        <v>0</v>
      </c>
      <c r="J129" s="139" t="str">
        <f t="shared" si="46"/>
        <v>ja</v>
      </c>
      <c r="K129" s="139" t="str">
        <f t="shared" si="47"/>
        <v>nein</v>
      </c>
      <c r="L129" s="139">
        <f t="shared" si="48"/>
        <v>3.3333333333333333E-2</v>
      </c>
      <c r="M129" s="137">
        <f t="shared" si="49"/>
        <v>0</v>
      </c>
      <c r="N129" s="137">
        <f t="shared" si="50"/>
        <v>0</v>
      </c>
      <c r="O129" s="137">
        <f t="shared" si="51"/>
        <v>0</v>
      </c>
      <c r="P129" s="137">
        <f t="shared" si="52"/>
        <v>0</v>
      </c>
      <c r="Q129" s="137">
        <f t="shared" si="53"/>
        <v>0</v>
      </c>
      <c r="R129" s="137">
        <f t="shared" si="43"/>
        <v>0</v>
      </c>
      <c r="S129" s="143">
        <f t="shared" si="44"/>
        <v>2.7777777777777779E-3</v>
      </c>
      <c r="T129">
        <f t="shared" si="54"/>
        <v>32</v>
      </c>
      <c r="U129" s="142" t="e">
        <f t="shared" si="55"/>
        <v>#N/A</v>
      </c>
    </row>
    <row r="130" spans="1:21" ht="15" customHeight="1" x14ac:dyDescent="0.3">
      <c r="A130" s="100"/>
      <c r="B130" s="58"/>
      <c r="C130" s="19"/>
      <c r="D130" s="19"/>
      <c r="E130" s="97"/>
      <c r="F130" s="97"/>
      <c r="G130" s="102">
        <f t="shared" si="42"/>
        <v>0</v>
      </c>
      <c r="H130" s="156">
        <f t="shared" si="45"/>
        <v>0</v>
      </c>
      <c r="J130" s="139" t="str">
        <f t="shared" si="46"/>
        <v>ja</v>
      </c>
      <c r="K130" s="139" t="str">
        <f t="shared" si="47"/>
        <v>nein</v>
      </c>
      <c r="L130" s="139">
        <f t="shared" si="48"/>
        <v>3.3333333333333333E-2</v>
      </c>
      <c r="M130" s="137">
        <f t="shared" si="49"/>
        <v>0</v>
      </c>
      <c r="N130" s="137">
        <f t="shared" si="50"/>
        <v>0</v>
      </c>
      <c r="O130" s="137">
        <f t="shared" si="51"/>
        <v>0</v>
      </c>
      <c r="P130" s="137">
        <f t="shared" si="52"/>
        <v>0</v>
      </c>
      <c r="Q130" s="137">
        <f t="shared" si="53"/>
        <v>0</v>
      </c>
      <c r="R130" s="137">
        <f t="shared" si="43"/>
        <v>0</v>
      </c>
      <c r="S130" s="143">
        <f t="shared" si="44"/>
        <v>2.7777777777777779E-3</v>
      </c>
      <c r="T130">
        <f t="shared" si="54"/>
        <v>32</v>
      </c>
      <c r="U130" s="142" t="e">
        <f t="shared" si="55"/>
        <v>#N/A</v>
      </c>
    </row>
    <row r="131" spans="1:21" ht="15" customHeight="1" x14ac:dyDescent="0.3">
      <c r="A131" s="100"/>
      <c r="B131" s="58"/>
      <c r="C131" s="19"/>
      <c r="D131" s="19"/>
      <c r="E131" s="97"/>
      <c r="F131" s="97"/>
      <c r="G131" s="102">
        <f t="shared" si="42"/>
        <v>0</v>
      </c>
      <c r="H131" s="156">
        <f t="shared" si="45"/>
        <v>0</v>
      </c>
      <c r="J131" s="139" t="str">
        <f t="shared" si="46"/>
        <v>ja</v>
      </c>
      <c r="K131" s="139" t="str">
        <f t="shared" si="47"/>
        <v>nein</v>
      </c>
      <c r="L131" s="139">
        <f t="shared" si="48"/>
        <v>3.3333333333333333E-2</v>
      </c>
      <c r="M131" s="137">
        <f t="shared" si="49"/>
        <v>0</v>
      </c>
      <c r="N131" s="137">
        <f t="shared" si="50"/>
        <v>0</v>
      </c>
      <c r="O131" s="137">
        <f t="shared" si="51"/>
        <v>0</v>
      </c>
      <c r="P131" s="137">
        <f t="shared" si="52"/>
        <v>0</v>
      </c>
      <c r="Q131" s="137">
        <f t="shared" si="53"/>
        <v>0</v>
      </c>
      <c r="R131" s="137">
        <f t="shared" si="43"/>
        <v>0</v>
      </c>
      <c r="S131" s="143">
        <f t="shared" si="44"/>
        <v>2.7777777777777779E-3</v>
      </c>
      <c r="T131">
        <f t="shared" si="54"/>
        <v>32</v>
      </c>
      <c r="U131" s="142" t="e">
        <f t="shared" si="55"/>
        <v>#N/A</v>
      </c>
    </row>
    <row r="132" spans="1:21" ht="15" customHeight="1" x14ac:dyDescent="0.3">
      <c r="A132" s="100"/>
      <c r="B132" s="58"/>
      <c r="C132" s="19"/>
      <c r="D132" s="19"/>
      <c r="E132" s="97"/>
      <c r="F132" s="97"/>
      <c r="G132" s="102">
        <f t="shared" si="42"/>
        <v>0</v>
      </c>
      <c r="H132" s="156">
        <f t="shared" si="45"/>
        <v>0</v>
      </c>
      <c r="J132" s="139" t="str">
        <f t="shared" si="46"/>
        <v>ja</v>
      </c>
      <c r="K132" s="139" t="str">
        <f t="shared" si="47"/>
        <v>nein</v>
      </c>
      <c r="L132" s="139">
        <f t="shared" si="48"/>
        <v>3.3333333333333333E-2</v>
      </c>
      <c r="M132" s="137">
        <f t="shared" si="49"/>
        <v>0</v>
      </c>
      <c r="N132" s="137">
        <f t="shared" si="50"/>
        <v>0</v>
      </c>
      <c r="O132" s="137">
        <f t="shared" si="51"/>
        <v>0</v>
      </c>
      <c r="P132" s="137">
        <f t="shared" si="52"/>
        <v>0</v>
      </c>
      <c r="Q132" s="137">
        <f t="shared" si="53"/>
        <v>0</v>
      </c>
      <c r="R132" s="137">
        <f t="shared" si="43"/>
        <v>0</v>
      </c>
      <c r="S132" s="143">
        <f t="shared" si="44"/>
        <v>2.7777777777777779E-3</v>
      </c>
      <c r="T132">
        <f t="shared" si="54"/>
        <v>32</v>
      </c>
      <c r="U132" s="142" t="e">
        <f t="shared" si="55"/>
        <v>#N/A</v>
      </c>
    </row>
    <row r="133" spans="1:21" ht="15" customHeight="1" x14ac:dyDescent="0.3">
      <c r="A133" s="100"/>
      <c r="B133" s="58"/>
      <c r="C133" s="19"/>
      <c r="D133" s="19"/>
      <c r="E133" s="97"/>
      <c r="F133" s="97"/>
      <c r="G133" s="102">
        <f t="shared" si="42"/>
        <v>0</v>
      </c>
      <c r="H133" s="156">
        <f t="shared" si="45"/>
        <v>0</v>
      </c>
      <c r="J133" s="139" t="str">
        <f t="shared" si="46"/>
        <v>ja</v>
      </c>
      <c r="K133" s="139" t="str">
        <f t="shared" si="47"/>
        <v>nein</v>
      </c>
      <c r="L133" s="139">
        <f t="shared" si="48"/>
        <v>3.3333333333333333E-2</v>
      </c>
      <c r="M133" s="137">
        <f t="shared" si="49"/>
        <v>0</v>
      </c>
      <c r="N133" s="137">
        <f t="shared" si="50"/>
        <v>0</v>
      </c>
      <c r="O133" s="137">
        <f t="shared" si="51"/>
        <v>0</v>
      </c>
      <c r="P133" s="137">
        <f t="shared" si="52"/>
        <v>0</v>
      </c>
      <c r="Q133" s="137">
        <f t="shared" si="53"/>
        <v>0</v>
      </c>
      <c r="R133" s="137">
        <f t="shared" si="43"/>
        <v>0</v>
      </c>
      <c r="S133" s="143">
        <f t="shared" si="44"/>
        <v>2.7777777777777779E-3</v>
      </c>
      <c r="T133">
        <f t="shared" si="54"/>
        <v>32</v>
      </c>
      <c r="U133" s="142" t="e">
        <f t="shared" si="55"/>
        <v>#N/A</v>
      </c>
    </row>
    <row r="134" spans="1:21" ht="15" customHeight="1" x14ac:dyDescent="0.3">
      <c r="A134" s="100"/>
      <c r="B134" s="58"/>
      <c r="C134" s="19"/>
      <c r="D134" s="19"/>
      <c r="E134" s="97"/>
      <c r="F134" s="97"/>
      <c r="G134" s="102">
        <f t="shared" si="42"/>
        <v>0</v>
      </c>
      <c r="H134" s="156">
        <f t="shared" si="45"/>
        <v>0</v>
      </c>
      <c r="J134" s="139" t="str">
        <f t="shared" si="46"/>
        <v>ja</v>
      </c>
      <c r="K134" s="139" t="str">
        <f t="shared" si="47"/>
        <v>nein</v>
      </c>
      <c r="L134" s="139">
        <f t="shared" si="48"/>
        <v>3.3333333333333333E-2</v>
      </c>
      <c r="M134" s="137">
        <f t="shared" si="49"/>
        <v>0</v>
      </c>
      <c r="N134" s="137">
        <f t="shared" si="50"/>
        <v>0</v>
      </c>
      <c r="O134" s="137">
        <f t="shared" si="51"/>
        <v>0</v>
      </c>
      <c r="P134" s="137">
        <f t="shared" si="52"/>
        <v>0</v>
      </c>
      <c r="Q134" s="137">
        <f t="shared" si="53"/>
        <v>0</v>
      </c>
      <c r="R134" s="137">
        <f t="shared" si="43"/>
        <v>0</v>
      </c>
      <c r="S134" s="143">
        <f t="shared" si="44"/>
        <v>2.7777777777777779E-3</v>
      </c>
      <c r="T134">
        <f t="shared" si="54"/>
        <v>32</v>
      </c>
      <c r="U134" s="142" t="e">
        <f t="shared" si="55"/>
        <v>#N/A</v>
      </c>
    </row>
    <row r="135" spans="1:21" ht="15" customHeight="1" x14ac:dyDescent="0.3">
      <c r="A135" s="100"/>
      <c r="B135" s="58"/>
      <c r="C135" s="19"/>
      <c r="D135" s="19"/>
      <c r="E135" s="97"/>
      <c r="F135" s="97"/>
      <c r="G135" s="102">
        <f t="shared" si="42"/>
        <v>0</v>
      </c>
      <c r="H135" s="156">
        <f t="shared" si="45"/>
        <v>0</v>
      </c>
      <c r="J135" s="139" t="str">
        <f t="shared" si="46"/>
        <v>ja</v>
      </c>
      <c r="K135" s="139" t="str">
        <f t="shared" si="47"/>
        <v>nein</v>
      </c>
      <c r="L135" s="139">
        <f t="shared" si="48"/>
        <v>3.3333333333333333E-2</v>
      </c>
      <c r="M135" s="137">
        <f t="shared" si="49"/>
        <v>0</v>
      </c>
      <c r="N135" s="137">
        <f t="shared" si="50"/>
        <v>0</v>
      </c>
      <c r="O135" s="137">
        <f t="shared" si="51"/>
        <v>0</v>
      </c>
      <c r="P135" s="137">
        <f t="shared" si="52"/>
        <v>0</v>
      </c>
      <c r="Q135" s="137">
        <f t="shared" si="53"/>
        <v>0</v>
      </c>
      <c r="R135" s="137">
        <f t="shared" si="43"/>
        <v>0</v>
      </c>
      <c r="S135" s="143">
        <f t="shared" si="44"/>
        <v>2.7777777777777779E-3</v>
      </c>
      <c r="T135">
        <f t="shared" si="54"/>
        <v>32</v>
      </c>
      <c r="U135" s="142" t="e">
        <f t="shared" si="55"/>
        <v>#N/A</v>
      </c>
    </row>
    <row r="136" spans="1:21" ht="15" customHeight="1" x14ac:dyDescent="0.3">
      <c r="A136" s="100"/>
      <c r="B136" s="58"/>
      <c r="C136" s="19"/>
      <c r="D136" s="19"/>
      <c r="E136" s="97"/>
      <c r="F136" s="97"/>
      <c r="G136" s="102">
        <f t="shared" si="42"/>
        <v>0</v>
      </c>
      <c r="H136" s="156">
        <f t="shared" ref="H136:H167" si="56">ROUND(IF(G136=0,0,U136*S136*G136),2)</f>
        <v>0</v>
      </c>
      <c r="J136" s="139" t="str">
        <f t="shared" ref="J136:J150" si="57">IF(MONTH(E136)=MONTH(F136),"ja","nein")</f>
        <v>ja</v>
      </c>
      <c r="K136" s="139" t="str">
        <f t="shared" ref="K136:K167" si="58">IF(J136="nein","nein",IF(AND(DAY(E136)=1,DAY(F136)=VLOOKUP(MONTH(F136),monatsende,2)),"ja","nein"))</f>
        <v>nein</v>
      </c>
      <c r="L136" s="139">
        <f t="shared" ref="L136:L167" si="59">IF(J136="nein",0,IF(K136="ja",1,(DAY(F136)-DAY(E136)+1)/30))</f>
        <v>3.3333333333333333E-2</v>
      </c>
      <c r="M136" s="137">
        <f t="shared" ref="M136:M150" si="60">IF(DAY(E136)=1,1,0)</f>
        <v>0</v>
      </c>
      <c r="N136" s="137">
        <f t="shared" ref="N136:N150" si="61">IF(DAY(F136)=VLOOKUP(MONTH(F136),monatsende,2),1,0)</f>
        <v>0</v>
      </c>
      <c r="O136" s="137">
        <f t="shared" ref="O136:O167" si="62">IF(J136="ja",0,MONTH(F136)-MONTH(E136)-1+M136+N136)</f>
        <v>0</v>
      </c>
      <c r="P136" s="137">
        <f t="shared" ref="P136:P150" si="63">IF(J136="ja",0,IF(M136=1,0,(T136-DAY(E136))/30))</f>
        <v>0</v>
      </c>
      <c r="Q136" s="137">
        <f t="shared" ref="Q136:Q150" si="64">IF(J136="ja",0,IF(N136=1,0,DAY(F136)/30))</f>
        <v>0</v>
      </c>
      <c r="R136" s="137">
        <f t="shared" si="43"/>
        <v>0</v>
      </c>
      <c r="S136" s="143">
        <f t="shared" si="44"/>
        <v>2.7777777777777779E-3</v>
      </c>
      <c r="T136">
        <f t="shared" ref="T136:T144" si="65">VLOOKUP(MONTH(E136),monatsende,2,FALSE)+1</f>
        <v>32</v>
      </c>
      <c r="U136" s="142" t="e">
        <f t="shared" ref="U136:U150" si="66">VLOOKUP(B136,sätze1,2,FALSE)</f>
        <v>#N/A</v>
      </c>
    </row>
    <row r="137" spans="1:21" ht="15" customHeight="1" x14ac:dyDescent="0.3">
      <c r="A137" s="100"/>
      <c r="B137" s="58"/>
      <c r="C137" s="19"/>
      <c r="D137" s="19"/>
      <c r="E137" s="97"/>
      <c r="F137" s="97"/>
      <c r="G137" s="102">
        <f t="shared" ref="G137:G150" si="67">ROUND(IF($C137="",IF(OR(LEFT($B137)="A",LEFT($B137)="W"),$D137/40,$D137/40.1),$C137)*0.315,3)</f>
        <v>0</v>
      </c>
      <c r="H137" s="156">
        <f t="shared" si="56"/>
        <v>0</v>
      </c>
      <c r="J137" s="139" t="str">
        <f t="shared" si="57"/>
        <v>ja</v>
      </c>
      <c r="K137" s="139" t="str">
        <f t="shared" si="58"/>
        <v>nein</v>
      </c>
      <c r="L137" s="139">
        <f t="shared" si="59"/>
        <v>3.3333333333333333E-2</v>
      </c>
      <c r="M137" s="137">
        <f t="shared" si="60"/>
        <v>0</v>
      </c>
      <c r="N137" s="137">
        <f t="shared" si="61"/>
        <v>0</v>
      </c>
      <c r="O137" s="137">
        <f t="shared" si="62"/>
        <v>0</v>
      </c>
      <c r="P137" s="137">
        <f t="shared" si="63"/>
        <v>0</v>
      </c>
      <c r="Q137" s="137">
        <f t="shared" si="64"/>
        <v>0</v>
      </c>
      <c r="R137" s="137">
        <f t="shared" si="43"/>
        <v>0</v>
      </c>
      <c r="S137" s="143">
        <f t="shared" si="44"/>
        <v>2.7777777777777779E-3</v>
      </c>
      <c r="T137">
        <f t="shared" si="65"/>
        <v>32</v>
      </c>
      <c r="U137" s="142" t="e">
        <f t="shared" si="66"/>
        <v>#N/A</v>
      </c>
    </row>
    <row r="138" spans="1:21" ht="15" customHeight="1" x14ac:dyDescent="0.3">
      <c r="A138" s="100"/>
      <c r="B138" s="58"/>
      <c r="C138" s="19"/>
      <c r="D138" s="19"/>
      <c r="E138" s="97"/>
      <c r="F138" s="97"/>
      <c r="G138" s="102">
        <f t="shared" si="67"/>
        <v>0</v>
      </c>
      <c r="H138" s="156">
        <f t="shared" si="56"/>
        <v>0</v>
      </c>
      <c r="J138" s="139" t="str">
        <f t="shared" si="57"/>
        <v>ja</v>
      </c>
      <c r="K138" s="139" t="str">
        <f t="shared" si="58"/>
        <v>nein</v>
      </c>
      <c r="L138" s="139">
        <f t="shared" si="59"/>
        <v>3.3333333333333333E-2</v>
      </c>
      <c r="M138" s="137">
        <f t="shared" si="60"/>
        <v>0</v>
      </c>
      <c r="N138" s="137">
        <f t="shared" si="61"/>
        <v>0</v>
      </c>
      <c r="O138" s="137">
        <f t="shared" si="62"/>
        <v>0</v>
      </c>
      <c r="P138" s="137">
        <f t="shared" si="63"/>
        <v>0</v>
      </c>
      <c r="Q138" s="137">
        <f t="shared" si="64"/>
        <v>0</v>
      </c>
      <c r="R138" s="137">
        <f t="shared" si="43"/>
        <v>0</v>
      </c>
      <c r="S138" s="143">
        <f t="shared" si="44"/>
        <v>2.7777777777777779E-3</v>
      </c>
      <c r="T138">
        <f t="shared" si="65"/>
        <v>32</v>
      </c>
      <c r="U138" s="142" t="e">
        <f t="shared" si="66"/>
        <v>#N/A</v>
      </c>
    </row>
    <row r="139" spans="1:21" ht="15" customHeight="1" x14ac:dyDescent="0.3">
      <c r="A139" s="100"/>
      <c r="B139" s="58"/>
      <c r="C139" s="19"/>
      <c r="D139" s="19"/>
      <c r="E139" s="97"/>
      <c r="F139" s="97"/>
      <c r="G139" s="102">
        <f t="shared" si="67"/>
        <v>0</v>
      </c>
      <c r="H139" s="156">
        <f t="shared" si="56"/>
        <v>0</v>
      </c>
      <c r="J139" s="139" t="str">
        <f t="shared" si="57"/>
        <v>ja</v>
      </c>
      <c r="K139" s="139" t="str">
        <f t="shared" si="58"/>
        <v>nein</v>
      </c>
      <c r="L139" s="139">
        <f t="shared" si="59"/>
        <v>3.3333333333333333E-2</v>
      </c>
      <c r="M139" s="137">
        <f t="shared" si="60"/>
        <v>0</v>
      </c>
      <c r="N139" s="137">
        <f t="shared" si="61"/>
        <v>0</v>
      </c>
      <c r="O139" s="137">
        <f t="shared" si="62"/>
        <v>0</v>
      </c>
      <c r="P139" s="137">
        <f t="shared" si="63"/>
        <v>0</v>
      </c>
      <c r="Q139" s="137">
        <f t="shared" si="64"/>
        <v>0</v>
      </c>
      <c r="R139" s="137">
        <f t="shared" si="43"/>
        <v>0</v>
      </c>
      <c r="S139" s="143">
        <f t="shared" si="44"/>
        <v>2.7777777777777779E-3</v>
      </c>
      <c r="T139">
        <f t="shared" si="65"/>
        <v>32</v>
      </c>
      <c r="U139" s="142" t="e">
        <f t="shared" si="66"/>
        <v>#N/A</v>
      </c>
    </row>
    <row r="140" spans="1:21" ht="15" customHeight="1" x14ac:dyDescent="0.3">
      <c r="A140" s="100"/>
      <c r="B140" s="58"/>
      <c r="C140" s="19"/>
      <c r="D140" s="19"/>
      <c r="E140" s="97"/>
      <c r="F140" s="97"/>
      <c r="G140" s="102">
        <f t="shared" si="67"/>
        <v>0</v>
      </c>
      <c r="H140" s="156">
        <f t="shared" si="56"/>
        <v>0</v>
      </c>
      <c r="J140" s="139" t="str">
        <f t="shared" si="57"/>
        <v>ja</v>
      </c>
      <c r="K140" s="139" t="str">
        <f t="shared" si="58"/>
        <v>nein</v>
      </c>
      <c r="L140" s="139">
        <f t="shared" si="59"/>
        <v>3.3333333333333333E-2</v>
      </c>
      <c r="M140" s="137">
        <f t="shared" si="60"/>
        <v>0</v>
      </c>
      <c r="N140" s="137">
        <f t="shared" si="61"/>
        <v>0</v>
      </c>
      <c r="O140" s="137">
        <f t="shared" si="62"/>
        <v>0</v>
      </c>
      <c r="P140" s="137">
        <f t="shared" si="63"/>
        <v>0</v>
      </c>
      <c r="Q140" s="137">
        <f t="shared" si="64"/>
        <v>0</v>
      </c>
      <c r="R140" s="137">
        <f t="shared" si="43"/>
        <v>0</v>
      </c>
      <c r="S140" s="143">
        <f t="shared" si="44"/>
        <v>2.7777777777777779E-3</v>
      </c>
      <c r="T140">
        <f t="shared" si="65"/>
        <v>32</v>
      </c>
      <c r="U140" s="142" t="e">
        <f t="shared" si="66"/>
        <v>#N/A</v>
      </c>
    </row>
    <row r="141" spans="1:21" ht="15" customHeight="1" x14ac:dyDescent="0.3">
      <c r="A141" s="100"/>
      <c r="B141" s="58"/>
      <c r="C141" s="19"/>
      <c r="D141" s="19"/>
      <c r="E141" s="97"/>
      <c r="F141" s="97"/>
      <c r="G141" s="102">
        <f t="shared" si="67"/>
        <v>0</v>
      </c>
      <c r="H141" s="156">
        <f t="shared" si="56"/>
        <v>0</v>
      </c>
      <c r="J141" s="139" t="str">
        <f t="shared" si="57"/>
        <v>ja</v>
      </c>
      <c r="K141" s="139" t="str">
        <f t="shared" si="58"/>
        <v>nein</v>
      </c>
      <c r="L141" s="139">
        <f t="shared" si="59"/>
        <v>3.3333333333333333E-2</v>
      </c>
      <c r="M141" s="137">
        <f t="shared" si="60"/>
        <v>0</v>
      </c>
      <c r="N141" s="137">
        <f t="shared" si="61"/>
        <v>0</v>
      </c>
      <c r="O141" s="137">
        <f t="shared" si="62"/>
        <v>0</v>
      </c>
      <c r="P141" s="137">
        <f t="shared" si="63"/>
        <v>0</v>
      </c>
      <c r="Q141" s="137">
        <f t="shared" si="64"/>
        <v>0</v>
      </c>
      <c r="R141" s="137">
        <f t="shared" si="43"/>
        <v>0</v>
      </c>
      <c r="S141" s="143">
        <f t="shared" si="44"/>
        <v>2.7777777777777779E-3</v>
      </c>
      <c r="T141">
        <f t="shared" si="65"/>
        <v>32</v>
      </c>
      <c r="U141" s="142" t="e">
        <f t="shared" si="66"/>
        <v>#N/A</v>
      </c>
    </row>
    <row r="142" spans="1:21" ht="15" customHeight="1" x14ac:dyDescent="0.3">
      <c r="A142" s="100"/>
      <c r="B142" s="58"/>
      <c r="C142" s="19"/>
      <c r="D142" s="19"/>
      <c r="E142" s="97"/>
      <c r="F142" s="97"/>
      <c r="G142" s="102">
        <f t="shared" si="67"/>
        <v>0</v>
      </c>
      <c r="H142" s="156">
        <f t="shared" si="56"/>
        <v>0</v>
      </c>
      <c r="J142" s="139" t="str">
        <f t="shared" si="57"/>
        <v>ja</v>
      </c>
      <c r="K142" s="139" t="str">
        <f t="shared" si="58"/>
        <v>nein</v>
      </c>
      <c r="L142" s="139">
        <f t="shared" si="59"/>
        <v>3.3333333333333333E-2</v>
      </c>
      <c r="M142" s="137">
        <f t="shared" si="60"/>
        <v>0</v>
      </c>
      <c r="N142" s="137">
        <f t="shared" si="61"/>
        <v>0</v>
      </c>
      <c r="O142" s="137">
        <f t="shared" si="62"/>
        <v>0</v>
      </c>
      <c r="P142" s="137">
        <f t="shared" si="63"/>
        <v>0</v>
      </c>
      <c r="Q142" s="137">
        <f t="shared" si="64"/>
        <v>0</v>
      </c>
      <c r="R142" s="137">
        <f t="shared" si="43"/>
        <v>0</v>
      </c>
      <c r="S142" s="143">
        <f t="shared" si="44"/>
        <v>2.7777777777777779E-3</v>
      </c>
      <c r="T142">
        <f t="shared" si="65"/>
        <v>32</v>
      </c>
      <c r="U142" s="142" t="e">
        <f t="shared" si="66"/>
        <v>#N/A</v>
      </c>
    </row>
    <row r="143" spans="1:21" ht="15" customHeight="1" x14ac:dyDescent="0.3">
      <c r="A143" s="100"/>
      <c r="B143" s="58"/>
      <c r="C143" s="19"/>
      <c r="D143" s="19"/>
      <c r="E143" s="97"/>
      <c r="F143" s="97"/>
      <c r="G143" s="102">
        <f t="shared" si="67"/>
        <v>0</v>
      </c>
      <c r="H143" s="156">
        <f t="shared" si="56"/>
        <v>0</v>
      </c>
      <c r="J143" s="139" t="str">
        <f t="shared" si="57"/>
        <v>ja</v>
      </c>
      <c r="K143" s="139" t="str">
        <f t="shared" si="58"/>
        <v>nein</v>
      </c>
      <c r="L143" s="139">
        <f t="shared" si="59"/>
        <v>3.3333333333333333E-2</v>
      </c>
      <c r="M143" s="137">
        <f t="shared" si="60"/>
        <v>0</v>
      </c>
      <c r="N143" s="137">
        <f t="shared" si="61"/>
        <v>0</v>
      </c>
      <c r="O143" s="137">
        <f t="shared" si="62"/>
        <v>0</v>
      </c>
      <c r="P143" s="137">
        <f t="shared" si="63"/>
        <v>0</v>
      </c>
      <c r="Q143" s="137">
        <f t="shared" si="64"/>
        <v>0</v>
      </c>
      <c r="R143" s="137">
        <f t="shared" si="43"/>
        <v>0</v>
      </c>
      <c r="S143" s="143">
        <f t="shared" si="44"/>
        <v>2.7777777777777779E-3</v>
      </c>
      <c r="T143">
        <f t="shared" si="65"/>
        <v>32</v>
      </c>
      <c r="U143" s="142" t="e">
        <f t="shared" si="66"/>
        <v>#N/A</v>
      </c>
    </row>
    <row r="144" spans="1:21" ht="15" customHeight="1" x14ac:dyDescent="0.3">
      <c r="A144" s="100"/>
      <c r="B144" s="58"/>
      <c r="C144" s="19"/>
      <c r="D144" s="19"/>
      <c r="E144" s="97"/>
      <c r="F144" s="97"/>
      <c r="G144" s="102">
        <f t="shared" si="67"/>
        <v>0</v>
      </c>
      <c r="H144" s="156">
        <f t="shared" si="56"/>
        <v>0</v>
      </c>
      <c r="J144" s="139" t="str">
        <f t="shared" si="57"/>
        <v>ja</v>
      </c>
      <c r="K144" s="139" t="str">
        <f t="shared" si="58"/>
        <v>nein</v>
      </c>
      <c r="L144" s="139">
        <f t="shared" si="59"/>
        <v>3.3333333333333333E-2</v>
      </c>
      <c r="M144" s="137">
        <f t="shared" si="60"/>
        <v>0</v>
      </c>
      <c r="N144" s="137">
        <f t="shared" si="61"/>
        <v>0</v>
      </c>
      <c r="O144" s="137">
        <f t="shared" si="62"/>
        <v>0</v>
      </c>
      <c r="P144" s="137">
        <f t="shared" si="63"/>
        <v>0</v>
      </c>
      <c r="Q144" s="137">
        <f t="shared" si="64"/>
        <v>0</v>
      </c>
      <c r="R144" s="137">
        <f t="shared" si="43"/>
        <v>0</v>
      </c>
      <c r="S144" s="143">
        <f t="shared" si="44"/>
        <v>2.7777777777777779E-3</v>
      </c>
      <c r="T144">
        <f t="shared" si="65"/>
        <v>32</v>
      </c>
      <c r="U144" s="142" t="e">
        <f t="shared" si="66"/>
        <v>#N/A</v>
      </c>
    </row>
    <row r="145" spans="1:21" ht="15" customHeight="1" x14ac:dyDescent="0.3">
      <c r="A145" s="100"/>
      <c r="B145" s="58"/>
      <c r="C145" s="19"/>
      <c r="D145" s="19"/>
      <c r="E145" s="97"/>
      <c r="F145" s="97"/>
      <c r="G145" s="102">
        <f t="shared" si="67"/>
        <v>0</v>
      </c>
      <c r="H145" s="156">
        <f t="shared" si="56"/>
        <v>0</v>
      </c>
      <c r="J145" s="139" t="str">
        <f t="shared" si="57"/>
        <v>ja</v>
      </c>
      <c r="K145" s="139" t="str">
        <f t="shared" si="58"/>
        <v>nein</v>
      </c>
      <c r="L145" s="139">
        <f t="shared" si="59"/>
        <v>3.3333333333333333E-2</v>
      </c>
      <c r="M145" s="137">
        <f t="shared" si="60"/>
        <v>0</v>
      </c>
      <c r="N145" s="137">
        <f t="shared" si="61"/>
        <v>0</v>
      </c>
      <c r="O145" s="137">
        <f t="shared" si="62"/>
        <v>0</v>
      </c>
      <c r="P145" s="137">
        <f t="shared" si="63"/>
        <v>0</v>
      </c>
      <c r="Q145" s="137">
        <f t="shared" si="64"/>
        <v>0</v>
      </c>
      <c r="R145" s="137">
        <f t="shared" ref="R145:R150" si="68">SUM(O145:Q145)</f>
        <v>0</v>
      </c>
      <c r="S145" s="143">
        <f t="shared" ref="S145:S150" si="69">(L145+R145)/12</f>
        <v>2.7777777777777779E-3</v>
      </c>
      <c r="T145">
        <f t="shared" ref="T145:T150" si="70">VLOOKUP(MONTH(E145),monatsende,2,FALSE)+1</f>
        <v>32</v>
      </c>
      <c r="U145" s="142" t="e">
        <f t="shared" si="66"/>
        <v>#N/A</v>
      </c>
    </row>
    <row r="146" spans="1:21" ht="15" customHeight="1" x14ac:dyDescent="0.3">
      <c r="A146" s="100"/>
      <c r="B146" s="58"/>
      <c r="C146" s="19"/>
      <c r="D146" s="19"/>
      <c r="E146" s="97"/>
      <c r="F146" s="97"/>
      <c r="G146" s="102">
        <f t="shared" si="67"/>
        <v>0</v>
      </c>
      <c r="H146" s="156">
        <f t="shared" si="56"/>
        <v>0</v>
      </c>
      <c r="J146" s="139" t="str">
        <f t="shared" si="57"/>
        <v>ja</v>
      </c>
      <c r="K146" s="139" t="str">
        <f t="shared" si="58"/>
        <v>nein</v>
      </c>
      <c r="L146" s="139">
        <f t="shared" si="59"/>
        <v>3.3333333333333333E-2</v>
      </c>
      <c r="M146" s="137">
        <f t="shared" si="60"/>
        <v>0</v>
      </c>
      <c r="N146" s="137">
        <f t="shared" si="61"/>
        <v>0</v>
      </c>
      <c r="O146" s="137">
        <f t="shared" si="62"/>
        <v>0</v>
      </c>
      <c r="P146" s="137">
        <f t="shared" si="63"/>
        <v>0</v>
      </c>
      <c r="Q146" s="137">
        <f t="shared" si="64"/>
        <v>0</v>
      </c>
      <c r="R146" s="137">
        <f t="shared" si="68"/>
        <v>0</v>
      </c>
      <c r="S146" s="143">
        <f t="shared" si="69"/>
        <v>2.7777777777777779E-3</v>
      </c>
      <c r="T146">
        <f t="shared" si="70"/>
        <v>32</v>
      </c>
      <c r="U146" s="142" t="e">
        <f t="shared" si="66"/>
        <v>#N/A</v>
      </c>
    </row>
    <row r="147" spans="1:21" ht="15" customHeight="1" x14ac:dyDescent="0.3">
      <c r="A147" s="100"/>
      <c r="B147" s="58"/>
      <c r="C147" s="19"/>
      <c r="D147" s="19"/>
      <c r="E147" s="97"/>
      <c r="F147" s="97"/>
      <c r="G147" s="102">
        <f t="shared" si="67"/>
        <v>0</v>
      </c>
      <c r="H147" s="156">
        <f t="shared" si="56"/>
        <v>0</v>
      </c>
      <c r="J147" s="139" t="str">
        <f t="shared" si="57"/>
        <v>ja</v>
      </c>
      <c r="K147" s="139" t="str">
        <f t="shared" si="58"/>
        <v>nein</v>
      </c>
      <c r="L147" s="139">
        <f t="shared" si="59"/>
        <v>3.3333333333333333E-2</v>
      </c>
      <c r="M147" s="137">
        <f t="shared" si="60"/>
        <v>0</v>
      </c>
      <c r="N147" s="137">
        <f t="shared" si="61"/>
        <v>0</v>
      </c>
      <c r="O147" s="137">
        <f t="shared" si="62"/>
        <v>0</v>
      </c>
      <c r="P147" s="137">
        <f t="shared" si="63"/>
        <v>0</v>
      </c>
      <c r="Q147" s="137">
        <f t="shared" si="64"/>
        <v>0</v>
      </c>
      <c r="R147" s="137">
        <f t="shared" si="68"/>
        <v>0</v>
      </c>
      <c r="S147" s="143">
        <f t="shared" si="69"/>
        <v>2.7777777777777779E-3</v>
      </c>
      <c r="T147">
        <f t="shared" si="70"/>
        <v>32</v>
      </c>
      <c r="U147" s="142" t="e">
        <f t="shared" si="66"/>
        <v>#N/A</v>
      </c>
    </row>
    <row r="148" spans="1:21" ht="15" customHeight="1" x14ac:dyDescent="0.3">
      <c r="A148" s="100"/>
      <c r="B148" s="58"/>
      <c r="C148" s="19"/>
      <c r="D148" s="19"/>
      <c r="E148" s="97"/>
      <c r="F148" s="97"/>
      <c r="G148" s="102">
        <f t="shared" si="67"/>
        <v>0</v>
      </c>
      <c r="H148" s="156">
        <f t="shared" si="56"/>
        <v>0</v>
      </c>
      <c r="J148" s="139" t="str">
        <f t="shared" si="57"/>
        <v>ja</v>
      </c>
      <c r="K148" s="139" t="str">
        <f t="shared" si="58"/>
        <v>nein</v>
      </c>
      <c r="L148" s="139">
        <f t="shared" si="59"/>
        <v>3.3333333333333333E-2</v>
      </c>
      <c r="M148" s="137">
        <f t="shared" si="60"/>
        <v>0</v>
      </c>
      <c r="N148" s="137">
        <f t="shared" si="61"/>
        <v>0</v>
      </c>
      <c r="O148" s="137">
        <f t="shared" si="62"/>
        <v>0</v>
      </c>
      <c r="P148" s="137">
        <f t="shared" si="63"/>
        <v>0</v>
      </c>
      <c r="Q148" s="137">
        <f t="shared" si="64"/>
        <v>0</v>
      </c>
      <c r="R148" s="137">
        <f t="shared" si="68"/>
        <v>0</v>
      </c>
      <c r="S148" s="143">
        <f t="shared" si="69"/>
        <v>2.7777777777777779E-3</v>
      </c>
      <c r="T148">
        <f t="shared" si="70"/>
        <v>32</v>
      </c>
      <c r="U148" s="142" t="e">
        <f t="shared" si="66"/>
        <v>#N/A</v>
      </c>
    </row>
    <row r="149" spans="1:21" ht="15" customHeight="1" x14ac:dyDescent="0.3">
      <c r="A149" s="100"/>
      <c r="B149" s="58"/>
      <c r="C149" s="19"/>
      <c r="D149" s="19"/>
      <c r="E149" s="97"/>
      <c r="F149" s="97"/>
      <c r="G149" s="102">
        <f t="shared" si="67"/>
        <v>0</v>
      </c>
      <c r="H149" s="156">
        <f t="shared" si="56"/>
        <v>0</v>
      </c>
      <c r="J149" s="139" t="str">
        <f t="shared" si="57"/>
        <v>ja</v>
      </c>
      <c r="K149" s="139" t="str">
        <f t="shared" si="58"/>
        <v>nein</v>
      </c>
      <c r="L149" s="139">
        <f t="shared" si="59"/>
        <v>3.3333333333333333E-2</v>
      </c>
      <c r="M149" s="137">
        <f t="shared" si="60"/>
        <v>0</v>
      </c>
      <c r="N149" s="137">
        <f t="shared" si="61"/>
        <v>0</v>
      </c>
      <c r="O149" s="137">
        <f t="shared" si="62"/>
        <v>0</v>
      </c>
      <c r="P149" s="137">
        <f t="shared" si="63"/>
        <v>0</v>
      </c>
      <c r="Q149" s="137">
        <f t="shared" si="64"/>
        <v>0</v>
      </c>
      <c r="R149" s="137">
        <f t="shared" si="68"/>
        <v>0</v>
      </c>
      <c r="S149" s="143">
        <f t="shared" si="69"/>
        <v>2.7777777777777779E-3</v>
      </c>
      <c r="T149">
        <f t="shared" si="70"/>
        <v>32</v>
      </c>
      <c r="U149" s="142" t="e">
        <f t="shared" si="66"/>
        <v>#N/A</v>
      </c>
    </row>
    <row r="150" spans="1:21" ht="15" customHeight="1" x14ac:dyDescent="0.3">
      <c r="A150" s="100"/>
      <c r="B150" s="150"/>
      <c r="C150" s="19"/>
      <c r="D150" s="19"/>
      <c r="E150" s="97"/>
      <c r="F150" s="97"/>
      <c r="G150" s="102">
        <f t="shared" si="67"/>
        <v>0</v>
      </c>
      <c r="H150" s="156">
        <f t="shared" si="56"/>
        <v>0</v>
      </c>
      <c r="J150" s="139" t="str">
        <f t="shared" si="57"/>
        <v>ja</v>
      </c>
      <c r="K150" s="139" t="str">
        <f t="shared" si="58"/>
        <v>nein</v>
      </c>
      <c r="L150" s="139">
        <f t="shared" si="59"/>
        <v>3.3333333333333333E-2</v>
      </c>
      <c r="M150" s="137">
        <f t="shared" si="60"/>
        <v>0</v>
      </c>
      <c r="N150" s="137">
        <f t="shared" si="61"/>
        <v>0</v>
      </c>
      <c r="O150" s="137">
        <f t="shared" si="62"/>
        <v>0</v>
      </c>
      <c r="P150" s="137">
        <f t="shared" si="63"/>
        <v>0</v>
      </c>
      <c r="Q150" s="137">
        <f t="shared" si="64"/>
        <v>0</v>
      </c>
      <c r="R150" s="137">
        <f t="shared" si="68"/>
        <v>0</v>
      </c>
      <c r="S150" s="143">
        <f t="shared" si="69"/>
        <v>2.7777777777777779E-3</v>
      </c>
      <c r="T150">
        <f t="shared" si="70"/>
        <v>32</v>
      </c>
      <c r="U150" s="142" t="e">
        <f t="shared" si="66"/>
        <v>#N/A</v>
      </c>
    </row>
    <row r="151" spans="1:21" x14ac:dyDescent="0.3">
      <c r="J151" s="140"/>
      <c r="K151" s="140"/>
      <c r="L151" s="140"/>
      <c r="M151" s="138"/>
      <c r="N151" s="138"/>
      <c r="O151" s="138"/>
      <c r="P151" s="138"/>
      <c r="Q151" s="138"/>
      <c r="R151" s="138"/>
    </row>
    <row r="152" spans="1:21" x14ac:dyDescent="0.3">
      <c r="G152" s="157"/>
      <c r="J152" s="140"/>
      <c r="K152" s="140"/>
      <c r="L152" s="140"/>
      <c r="M152" s="138"/>
      <c r="N152" s="138"/>
      <c r="O152" s="138"/>
      <c r="P152" s="138"/>
      <c r="Q152" s="138"/>
      <c r="R152" s="138"/>
    </row>
    <row r="153" spans="1:21" x14ac:dyDescent="0.3">
      <c r="J153" s="140"/>
      <c r="K153" s="140"/>
      <c r="L153" s="140"/>
      <c r="M153" s="138"/>
      <c r="N153" s="138"/>
      <c r="O153" s="138"/>
      <c r="P153" s="138"/>
      <c r="Q153" s="138"/>
      <c r="R153" s="138"/>
    </row>
    <row r="154" spans="1:21" x14ac:dyDescent="0.3">
      <c r="J154" s="140"/>
      <c r="K154" s="140"/>
      <c r="L154" s="140"/>
      <c r="M154" s="138"/>
      <c r="N154" s="138"/>
      <c r="O154" s="138"/>
      <c r="P154" s="138"/>
      <c r="Q154" s="138"/>
      <c r="R154" s="138"/>
    </row>
    <row r="155" spans="1:21" x14ac:dyDescent="0.3">
      <c r="J155" s="140"/>
      <c r="K155" s="140"/>
      <c r="L155" s="140"/>
      <c r="M155" s="138"/>
      <c r="N155" s="138"/>
      <c r="O155" s="138"/>
      <c r="P155" s="138"/>
      <c r="Q155" s="138"/>
      <c r="R155" s="138"/>
    </row>
    <row r="156" spans="1:21" x14ac:dyDescent="0.3">
      <c r="J156" s="140"/>
      <c r="K156" s="140"/>
      <c r="L156" s="140"/>
      <c r="M156" s="138"/>
      <c r="N156" s="138"/>
      <c r="O156" s="138"/>
      <c r="P156" s="138"/>
      <c r="Q156" s="138"/>
      <c r="R156" s="138"/>
    </row>
    <row r="157" spans="1:21" x14ac:dyDescent="0.3">
      <c r="J157" s="140"/>
      <c r="K157" s="140"/>
      <c r="L157" s="140"/>
      <c r="M157" s="138"/>
      <c r="N157" s="138"/>
      <c r="O157" s="138"/>
      <c r="P157" s="138"/>
      <c r="Q157" s="138"/>
      <c r="R157" s="138"/>
    </row>
    <row r="158" spans="1:21" x14ac:dyDescent="0.3">
      <c r="J158" s="140"/>
      <c r="K158" s="140"/>
      <c r="L158" s="140"/>
      <c r="M158" s="138"/>
      <c r="N158" s="138"/>
      <c r="O158" s="138"/>
      <c r="P158" s="138"/>
      <c r="Q158" s="138"/>
      <c r="R158" s="138"/>
    </row>
    <row r="159" spans="1:21" x14ac:dyDescent="0.3">
      <c r="J159" s="140"/>
      <c r="K159" s="140"/>
      <c r="L159" s="140"/>
      <c r="M159" s="138"/>
      <c r="N159" s="138"/>
      <c r="O159" s="138"/>
      <c r="P159" s="138"/>
      <c r="Q159" s="138"/>
      <c r="R159" s="138"/>
    </row>
    <row r="160" spans="1:21" x14ac:dyDescent="0.3">
      <c r="J160" s="140"/>
      <c r="K160" s="140"/>
      <c r="L160" s="140"/>
      <c r="M160" s="138"/>
      <c r="N160" s="138"/>
      <c r="O160" s="138"/>
      <c r="P160" s="138"/>
      <c r="Q160" s="138"/>
      <c r="R160" s="138"/>
    </row>
    <row r="161" spans="10:18" x14ac:dyDescent="0.3">
      <c r="J161" s="140"/>
      <c r="K161" s="140"/>
      <c r="L161" s="140"/>
      <c r="M161" s="138"/>
      <c r="N161" s="138"/>
      <c r="O161" s="138"/>
      <c r="P161" s="138"/>
      <c r="Q161" s="138"/>
      <c r="R161" s="138"/>
    </row>
    <row r="162" spans="10:18" x14ac:dyDescent="0.3">
      <c r="J162" s="140"/>
      <c r="K162" s="140"/>
      <c r="L162" s="140"/>
      <c r="M162" s="138"/>
      <c r="N162" s="138"/>
      <c r="O162" s="138"/>
      <c r="P162" s="138"/>
      <c r="Q162" s="138"/>
      <c r="R162" s="138"/>
    </row>
    <row r="163" spans="10:18" x14ac:dyDescent="0.3">
      <c r="J163" s="140"/>
      <c r="K163" s="140"/>
      <c r="L163" s="140"/>
      <c r="M163" s="138"/>
      <c r="N163" s="138"/>
      <c r="O163" s="138"/>
      <c r="P163" s="138"/>
      <c r="Q163" s="138"/>
      <c r="R163" s="138"/>
    </row>
  </sheetData>
  <sheetProtection sheet="1" objects="1" scenarios="1"/>
  <mergeCells count="17">
    <mergeCell ref="D1:H1"/>
    <mergeCell ref="H6:H7"/>
    <mergeCell ref="B6:B7"/>
    <mergeCell ref="C6:D6"/>
    <mergeCell ref="E6:F6"/>
    <mergeCell ref="U1:U7"/>
    <mergeCell ref="J1:J7"/>
    <mergeCell ref="K1:K7"/>
    <mergeCell ref="L1:L7"/>
    <mergeCell ref="M1:M7"/>
    <mergeCell ref="N1:N7"/>
    <mergeCell ref="O1:O7"/>
    <mergeCell ref="P1:P7"/>
    <mergeCell ref="Q1:Q7"/>
    <mergeCell ref="R1:R7"/>
    <mergeCell ref="S1:S7"/>
    <mergeCell ref="T1:T7"/>
  </mergeCells>
  <phoneticPr fontId="0" type="noConversion"/>
  <pageMargins left="0.28000000000000003" right="0.31" top="0.62992125984251968" bottom="0.6692913385826772" header="0.35433070866141736" footer="0.39370078740157483"/>
  <pageSetup paperSize="9" orientation="portrait" r:id="rId1"/>
  <headerFooter alignWithMargins="0">
    <oddHeader>&amp;A</oddHeader>
    <oddFooter>&amp;L&amp;BTUM Vertraulich&amp;B&amp;C&amp;D&amp;RSeite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AF163"/>
  <sheetViews>
    <sheetView workbookViewId="0">
      <selection activeCell="A26" sqref="A26"/>
    </sheetView>
  </sheetViews>
  <sheetFormatPr baseColWidth="10" defaultRowHeight="13" x14ac:dyDescent="0.3"/>
  <cols>
    <col min="1" max="2" width="9.1796875" customWidth="1"/>
    <col min="3" max="3" width="10.453125" customWidth="1"/>
    <col min="4" max="4" width="10.1796875" customWidth="1"/>
    <col min="5" max="5" width="11.81640625" customWidth="1"/>
    <col min="6" max="6" width="11.1796875" customWidth="1"/>
    <col min="7" max="7" width="10.1796875" customWidth="1"/>
    <col min="8" max="8" width="11" customWidth="1"/>
    <col min="9" max="11" width="7.81640625" customWidth="1"/>
    <col min="12" max="12" width="10.81640625" customWidth="1"/>
    <col min="13" max="13" width="11" customWidth="1"/>
    <col min="14" max="15" width="14.81640625" customWidth="1"/>
    <col min="17" max="19" width="7.1796875" style="139" customWidth="1"/>
    <col min="20" max="21" width="7.1796875" style="56" customWidth="1"/>
    <col min="22" max="25" width="9.81640625" style="56" customWidth="1"/>
    <col min="26" max="26" width="9.81640625" style="144" customWidth="1"/>
    <col min="27" max="27" width="9.1796875" customWidth="1"/>
    <col min="29" max="29" width="7.453125" customWidth="1"/>
    <col min="30" max="30" width="10" customWidth="1"/>
  </cols>
  <sheetData>
    <row r="1" spans="1:32" ht="12.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Q1"/>
      <c r="R1"/>
      <c r="S1"/>
      <c r="T1"/>
      <c r="U1"/>
      <c r="V1"/>
      <c r="W1"/>
      <c r="X1"/>
      <c r="Y1"/>
      <c r="Z1"/>
      <c r="AC1" s="141" t="s">
        <v>61</v>
      </c>
      <c r="AD1" s="103" t="s">
        <v>55</v>
      </c>
    </row>
    <row r="2" spans="1:32" ht="12.5" x14ac:dyDescent="0.25">
      <c r="A2" s="1"/>
      <c r="B2" s="1"/>
      <c r="C2" s="1"/>
      <c r="D2" s="64" t="s">
        <v>46</v>
      </c>
      <c r="E2" s="1"/>
      <c r="F2" s="55">
        <f ca="1">TODAY()</f>
        <v>46252</v>
      </c>
      <c r="G2" s="55"/>
      <c r="H2" s="55"/>
      <c r="I2" s="1"/>
      <c r="J2" s="1"/>
      <c r="K2" s="1"/>
      <c r="L2" s="1"/>
      <c r="M2" s="1"/>
      <c r="N2" s="1"/>
      <c r="O2" s="1"/>
      <c r="Q2"/>
      <c r="R2"/>
      <c r="S2"/>
      <c r="T2"/>
      <c r="U2"/>
      <c r="V2"/>
      <c r="W2"/>
      <c r="X2"/>
      <c r="Y2"/>
      <c r="Z2"/>
      <c r="AC2">
        <v>1</v>
      </c>
      <c r="AD2" s="105">
        <v>31</v>
      </c>
    </row>
    <row r="3" spans="1:32" ht="12.5" x14ac:dyDescent="0.25">
      <c r="A3" s="230" t="s">
        <v>47</v>
      </c>
      <c r="B3" s="230"/>
      <c r="C3" s="230"/>
      <c r="D3" s="230"/>
      <c r="E3" s="215"/>
      <c r="F3" s="216"/>
      <c r="G3" s="216"/>
      <c r="H3" s="216"/>
      <c r="I3" s="216"/>
      <c r="J3" s="216"/>
      <c r="K3" s="216"/>
      <c r="L3" s="216"/>
      <c r="M3" s="217"/>
      <c r="N3" s="1"/>
      <c r="O3" s="1"/>
      <c r="Q3"/>
      <c r="R3"/>
      <c r="S3"/>
      <c r="T3"/>
      <c r="U3"/>
      <c r="V3"/>
      <c r="W3"/>
      <c r="X3"/>
      <c r="Y3"/>
      <c r="Z3"/>
      <c r="AC3">
        <v>2</v>
      </c>
      <c r="AD3" s="174">
        <v>28</v>
      </c>
      <c r="AE3" s="170" t="s">
        <v>140</v>
      </c>
      <c r="AF3" s="175"/>
    </row>
    <row r="4" spans="1:32" ht="12.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Q4"/>
      <c r="R4"/>
      <c r="S4"/>
      <c r="T4"/>
      <c r="U4"/>
      <c r="V4"/>
      <c r="W4"/>
      <c r="X4"/>
      <c r="Y4"/>
      <c r="Z4"/>
      <c r="AC4">
        <v>3</v>
      </c>
      <c r="AD4" s="105">
        <v>31</v>
      </c>
    </row>
    <row r="5" spans="1:32" x14ac:dyDescent="0.3">
      <c r="A5" s="32" t="s">
        <v>21</v>
      </c>
      <c r="B5" s="33"/>
      <c r="C5" s="33"/>
      <c r="D5" s="33"/>
      <c r="E5" s="33"/>
      <c r="F5" s="75"/>
      <c r="G5" s="81" t="s">
        <v>16</v>
      </c>
      <c r="H5" s="45"/>
      <c r="I5" s="34"/>
      <c r="J5" s="35"/>
      <c r="K5" s="35"/>
      <c r="L5" s="35"/>
      <c r="M5" s="35"/>
      <c r="N5" s="49"/>
      <c r="O5" s="47"/>
      <c r="Q5"/>
      <c r="R5"/>
      <c r="S5"/>
      <c r="T5"/>
      <c r="U5"/>
      <c r="V5"/>
      <c r="W5"/>
      <c r="X5"/>
      <c r="Y5"/>
      <c r="Z5"/>
      <c r="AC5">
        <v>4</v>
      </c>
      <c r="AD5" s="105">
        <v>30</v>
      </c>
    </row>
    <row r="6" spans="1:32" x14ac:dyDescent="0.3">
      <c r="A6" s="39"/>
      <c r="B6" s="40"/>
      <c r="C6" s="40"/>
      <c r="D6" s="40"/>
      <c r="E6" s="40"/>
      <c r="F6" s="76"/>
      <c r="G6" s="82"/>
      <c r="H6" s="46"/>
      <c r="I6" s="46"/>
      <c r="J6" s="46"/>
      <c r="K6" s="46"/>
      <c r="L6" s="47"/>
      <c r="M6" s="38"/>
      <c r="N6" s="52"/>
      <c r="O6" s="47"/>
      <c r="Q6"/>
      <c r="R6"/>
      <c r="S6"/>
      <c r="T6"/>
      <c r="U6"/>
      <c r="V6"/>
      <c r="W6"/>
      <c r="X6"/>
      <c r="Y6"/>
      <c r="Z6"/>
      <c r="AC6">
        <v>5</v>
      </c>
      <c r="AD6" s="105">
        <v>31</v>
      </c>
    </row>
    <row r="7" spans="1:32" ht="13.5" thickBot="1" x14ac:dyDescent="0.35">
      <c r="A7" s="22"/>
      <c r="B7" s="22"/>
      <c r="C7" s="226" t="s">
        <v>23</v>
      </c>
      <c r="D7" s="227"/>
      <c r="E7" s="22"/>
      <c r="F7" s="77"/>
      <c r="G7" s="83"/>
      <c r="H7" s="38"/>
      <c r="I7" s="47"/>
      <c r="J7" s="47"/>
      <c r="K7" s="46"/>
      <c r="L7" s="46"/>
      <c r="M7" s="38"/>
      <c r="N7" s="52"/>
      <c r="O7" s="47"/>
      <c r="Q7"/>
      <c r="R7"/>
      <c r="S7"/>
      <c r="T7"/>
      <c r="U7"/>
      <c r="V7"/>
      <c r="W7"/>
      <c r="X7"/>
      <c r="Y7"/>
      <c r="Z7"/>
      <c r="AC7">
        <v>6</v>
      </c>
      <c r="AD7" s="105">
        <v>30</v>
      </c>
    </row>
    <row r="8" spans="1:32" x14ac:dyDescent="0.3">
      <c r="A8" s="42" t="s">
        <v>42</v>
      </c>
      <c r="B8" s="42" t="s">
        <v>22</v>
      </c>
      <c r="C8" s="41" t="s">
        <v>24</v>
      </c>
      <c r="D8" s="43" t="s">
        <v>25</v>
      </c>
      <c r="E8" s="226" t="s">
        <v>48</v>
      </c>
      <c r="F8" s="227"/>
      <c r="G8" s="165" t="s">
        <v>135</v>
      </c>
      <c r="H8" s="68"/>
      <c r="I8" s="68"/>
      <c r="J8" s="68"/>
      <c r="K8" s="67"/>
      <c r="L8" s="67"/>
      <c r="M8" s="69"/>
      <c r="N8" s="84"/>
      <c r="O8" s="47"/>
      <c r="Q8"/>
      <c r="R8"/>
      <c r="S8"/>
      <c r="T8"/>
      <c r="U8"/>
      <c r="V8"/>
      <c r="W8"/>
      <c r="X8"/>
      <c r="Y8"/>
      <c r="Z8"/>
      <c r="AC8" s="104">
        <v>7</v>
      </c>
      <c r="AD8" s="105">
        <v>31</v>
      </c>
    </row>
    <row r="9" spans="1:32" x14ac:dyDescent="0.3">
      <c r="A9" s="117"/>
      <c r="B9" s="118" t="s">
        <v>79</v>
      </c>
      <c r="C9" s="231" t="s">
        <v>26</v>
      </c>
      <c r="D9" s="232"/>
      <c r="E9" s="228">
        <v>2026</v>
      </c>
      <c r="F9" s="229"/>
      <c r="G9" s="83"/>
      <c r="H9" s="38"/>
      <c r="I9" s="233" t="s">
        <v>23</v>
      </c>
      <c r="J9" s="234"/>
      <c r="K9" s="50" t="s">
        <v>51</v>
      </c>
      <c r="L9" s="242" t="s">
        <v>18</v>
      </c>
      <c r="M9" s="243"/>
      <c r="N9" s="52"/>
      <c r="O9" s="47"/>
      <c r="Q9"/>
      <c r="R9"/>
      <c r="S9"/>
      <c r="T9"/>
      <c r="U9"/>
      <c r="V9"/>
      <c r="W9"/>
      <c r="X9"/>
      <c r="Y9"/>
      <c r="Z9"/>
      <c r="AC9" s="104">
        <v>8</v>
      </c>
      <c r="AD9" s="105">
        <v>31</v>
      </c>
    </row>
    <row r="10" spans="1:32" ht="46" x14ac:dyDescent="0.25">
      <c r="A10" s="119"/>
      <c r="B10" s="119"/>
      <c r="C10" s="224"/>
      <c r="D10" s="225"/>
      <c r="E10" s="65" t="s">
        <v>19</v>
      </c>
      <c r="F10" s="78" t="s">
        <v>20</v>
      </c>
      <c r="G10" s="31" t="s">
        <v>42</v>
      </c>
      <c r="H10" s="31" t="s">
        <v>17</v>
      </c>
      <c r="I10" s="48" t="s">
        <v>27</v>
      </c>
      <c r="J10" s="48" t="s">
        <v>28</v>
      </c>
      <c r="K10" s="51" t="s">
        <v>27</v>
      </c>
      <c r="L10" s="53" t="s">
        <v>19</v>
      </c>
      <c r="M10" s="53" t="s">
        <v>20</v>
      </c>
      <c r="N10" s="85" t="s">
        <v>44</v>
      </c>
      <c r="O10" s="171"/>
      <c r="Q10" s="166" t="s">
        <v>84</v>
      </c>
      <c r="R10" s="166" t="s">
        <v>87</v>
      </c>
      <c r="S10" s="166" t="s">
        <v>88</v>
      </c>
      <c r="T10" s="166" t="s">
        <v>85</v>
      </c>
      <c r="U10" s="166" t="s">
        <v>86</v>
      </c>
      <c r="V10" s="166" t="s">
        <v>83</v>
      </c>
      <c r="W10" s="166" t="s">
        <v>89</v>
      </c>
      <c r="X10" s="166" t="s">
        <v>90</v>
      </c>
      <c r="Y10" s="166" t="s">
        <v>91</v>
      </c>
      <c r="Z10" s="167" t="s">
        <v>92</v>
      </c>
      <c r="AA10" s="166" t="s">
        <v>78</v>
      </c>
      <c r="AB10" s="166" t="s">
        <v>93</v>
      </c>
      <c r="AC10" s="104">
        <v>9</v>
      </c>
      <c r="AD10" s="105">
        <v>30</v>
      </c>
    </row>
    <row r="11" spans="1:32" ht="12.5" x14ac:dyDescent="0.25">
      <c r="A11" s="148"/>
      <c r="B11" s="153"/>
      <c r="C11" s="132"/>
      <c r="D11" s="133"/>
      <c r="E11" s="66"/>
      <c r="F11" s="66"/>
      <c r="G11" s="149"/>
      <c r="H11" s="150"/>
      <c r="I11" s="19"/>
      <c r="J11" s="19"/>
      <c r="K11" s="74">
        <f>ROUND(IF(I11="",IF(OR(LEFT(H11)="A",LEFT(H11)="W"),J11/40,J11/40.1),I11),3)</f>
        <v>0</v>
      </c>
      <c r="L11" s="92"/>
      <c r="M11" s="59"/>
      <c r="N11" s="86">
        <f>IF(H11="",0,AB16*Z16*K11)</f>
        <v>0</v>
      </c>
      <c r="O11" s="172"/>
      <c r="Q11"/>
      <c r="R11"/>
      <c r="S11"/>
      <c r="T11"/>
      <c r="U11"/>
      <c r="V11"/>
      <c r="W11"/>
      <c r="X11"/>
      <c r="Y11"/>
      <c r="Z11"/>
      <c r="AC11" s="104">
        <v>10</v>
      </c>
      <c r="AD11" s="105">
        <v>31</v>
      </c>
    </row>
    <row r="12" spans="1:32" x14ac:dyDescent="0.3">
      <c r="A12" s="44" t="s">
        <v>52</v>
      </c>
      <c r="B12" s="114"/>
      <c r="C12" s="22"/>
      <c r="D12" s="22"/>
      <c r="E12" s="228">
        <v>2027</v>
      </c>
      <c r="F12" s="229"/>
      <c r="G12" s="149"/>
      <c r="H12" s="150"/>
      <c r="I12" s="19"/>
      <c r="J12" s="19"/>
      <c r="K12" s="74">
        <f t="shared" ref="K12:K15" si="0">ROUND(IF(I12="",IF(OR(LEFT(H12)="A",LEFT(H12)="W"),J12/40,J12/40.1),I12),3)</f>
        <v>0</v>
      </c>
      <c r="L12" s="92"/>
      <c r="M12" s="59"/>
      <c r="N12" s="86">
        <f>IF(H12="",0,AB17*Z17*K12)</f>
        <v>0</v>
      </c>
      <c r="O12" s="172"/>
      <c r="P12" s="170" t="s">
        <v>112</v>
      </c>
      <c r="Q12" s="170"/>
      <c r="R12" s="170"/>
      <c r="S12" s="170"/>
      <c r="T12" s="170"/>
      <c r="U12" s="170"/>
      <c r="V12" s="170"/>
      <c r="W12" s="170"/>
      <c r="X12" s="170"/>
      <c r="Y12" s="170"/>
      <c r="Z12" s="170"/>
      <c r="AA12" s="170"/>
      <c r="AB12" s="170"/>
      <c r="AC12" s="104">
        <v>11</v>
      </c>
      <c r="AD12" s="105">
        <v>30</v>
      </c>
    </row>
    <row r="13" spans="1:32" x14ac:dyDescent="0.3">
      <c r="A13" s="44"/>
      <c r="B13" s="114"/>
      <c r="C13" s="22"/>
      <c r="D13" s="22"/>
      <c r="E13" s="65" t="s">
        <v>19</v>
      </c>
      <c r="F13" s="65" t="s">
        <v>20</v>
      </c>
      <c r="G13" s="149"/>
      <c r="H13" s="150"/>
      <c r="I13" s="19"/>
      <c r="J13" s="19"/>
      <c r="K13" s="74">
        <f t="shared" si="0"/>
        <v>0</v>
      </c>
      <c r="L13" s="92"/>
      <c r="M13" s="59"/>
      <c r="N13" s="86">
        <f>IF(H13="",0,AB18*Z18*K13)</f>
        <v>0</v>
      </c>
      <c r="O13" s="172"/>
      <c r="P13" s="170">
        <v>2026</v>
      </c>
      <c r="Q13" s="176" t="str">
        <f>IF(E11="","nein",IF(MONTH(E11)=MONTH(F11),"ja","nein"))</f>
        <v>nein</v>
      </c>
      <c r="R13" s="176" t="str">
        <f>IF(Q13="nein","nein",IF(AND(DAY(E11)=1,DAY(F11)=VLOOKUP(MONTH(F11),monatsende,2)),"ja","nein"))</f>
        <v>nein</v>
      </c>
      <c r="S13" s="176">
        <f>IF(Q13="nein",0,IF(R13="ja",1,(DAY(F11)-DAY(E11)+1)/30))</f>
        <v>0</v>
      </c>
      <c r="T13" s="177">
        <f>IF(DAY(E11)=1,1,0)</f>
        <v>0</v>
      </c>
      <c r="U13" s="177">
        <f>IF(DAY(F11)=VLOOKUP(MONTH(F11),monatsende,2),1,0)</f>
        <v>0</v>
      </c>
      <c r="V13" s="177">
        <f>IF(Q13="ja",0,MONTH(F11)-MONTH(E11)-1+T13+U13)</f>
        <v>-1</v>
      </c>
      <c r="W13" s="177">
        <f>IF(Q13="ja",0,IF(T13=1,0,(AA13-DAY(E11))/30))</f>
        <v>1.0666666666666667</v>
      </c>
      <c r="X13" s="177">
        <f>IF(Q13="ja",0,IF(U13=1,0,DAY(F11)/30))</f>
        <v>0</v>
      </c>
      <c r="Y13" s="177">
        <f>SUM(V13:X13)</f>
        <v>6.6666666666666652E-2</v>
      </c>
      <c r="Z13" s="178">
        <f>IF(E11="",0,(S13+Y13)/12)</f>
        <v>0</v>
      </c>
      <c r="AA13" s="176">
        <f>VLOOKUP(MONTH(E11),monatsende2,2,FALSE)+1</f>
        <v>32</v>
      </c>
      <c r="AB13" s="179" t="e">
        <f>VLOOKUP(B11,sätze1,2,FALSE)</f>
        <v>#N/A</v>
      </c>
      <c r="AC13" s="106">
        <v>12</v>
      </c>
      <c r="AD13" s="107">
        <v>31</v>
      </c>
    </row>
    <row r="14" spans="1:32" x14ac:dyDescent="0.3">
      <c r="A14" s="44"/>
      <c r="B14" s="114"/>
      <c r="C14" s="22"/>
      <c r="D14" s="22"/>
      <c r="E14" s="66"/>
      <c r="F14" s="154"/>
      <c r="G14" s="149"/>
      <c r="H14" s="150"/>
      <c r="I14" s="19"/>
      <c r="J14" s="19"/>
      <c r="K14" s="74">
        <f t="shared" si="0"/>
        <v>0</v>
      </c>
      <c r="L14" s="92"/>
      <c r="M14" s="59"/>
      <c r="N14" s="86">
        <f>IF(H14="",0,AB19*Z19*K14)</f>
        <v>0</v>
      </c>
      <c r="O14" s="172"/>
      <c r="P14" s="170">
        <v>2027</v>
      </c>
      <c r="Q14" s="176" t="str">
        <f>IF(MONTH(E14)=MONTH(F14),"ja","nein")</f>
        <v>ja</v>
      </c>
      <c r="R14" s="176" t="str">
        <f>IF(Q14="nein","nein",IF(AND(DAY(E14)=1,DAY(F14)=VLOOKUP(MONTH(F14),monatsende,2)),"ja","nein"))</f>
        <v>nein</v>
      </c>
      <c r="S14" s="176">
        <f>IF(Q14="nein",0,IF(R14="ja",1,(DAY(F14)-DAY(E14)+1)/30))</f>
        <v>3.3333333333333333E-2</v>
      </c>
      <c r="T14" s="177">
        <f>IF(DAY(E14)=1,1,0)</f>
        <v>0</v>
      </c>
      <c r="U14" s="177">
        <f>IF(DAY(F14)=VLOOKUP(MONTH(F14),monatsende,2),1,0)</f>
        <v>0</v>
      </c>
      <c r="V14" s="177">
        <f>IF(Q14="ja",0,MONTH(F14)-MONTH(E14)-1+T14+U14)</f>
        <v>0</v>
      </c>
      <c r="W14" s="177">
        <f>IF(Q14="ja",0,IF(T14=1,0,(AA14-DAY(E14))/30))</f>
        <v>0</v>
      </c>
      <c r="X14" s="177">
        <f>IF(Q14="ja",0,IF(U14=1,0,DAY(F14)/30))</f>
        <v>0</v>
      </c>
      <c r="Y14" s="177">
        <f t="shared" ref="Y14:Y16" si="1">SUM(V14:X14)</f>
        <v>0</v>
      </c>
      <c r="Z14" s="178">
        <f t="shared" ref="Z14:Z16" si="2">(S14+Y14)/12</f>
        <v>2.7777777777777779E-3</v>
      </c>
      <c r="AA14" s="176">
        <f>VLOOKUP(MONTH(E14),monatsende2,2,FALSE)+1</f>
        <v>32</v>
      </c>
      <c r="AB14" s="179" t="e">
        <f>VLOOKUP(B11,sätze2,2,FALSE)</f>
        <v>#N/A</v>
      </c>
    </row>
    <row r="15" spans="1:32" ht="12.5" x14ac:dyDescent="0.25">
      <c r="A15" s="44"/>
      <c r="B15" s="114"/>
      <c r="C15" s="22"/>
      <c r="D15" s="22"/>
      <c r="E15" s="22"/>
      <c r="F15" s="77"/>
      <c r="G15" s="149"/>
      <c r="H15" s="150"/>
      <c r="I15" s="19"/>
      <c r="J15" s="19"/>
      <c r="K15" s="74">
        <f t="shared" si="0"/>
        <v>0</v>
      </c>
      <c r="L15" s="92"/>
      <c r="M15" s="59"/>
      <c r="N15" s="86">
        <f>IF(H15="",0,AB20*Z20*K15)</f>
        <v>0</v>
      </c>
      <c r="O15" s="172"/>
      <c r="P15" s="170" t="s">
        <v>113</v>
      </c>
      <c r="Q15" s="170"/>
      <c r="R15" s="170"/>
      <c r="S15" s="170"/>
      <c r="T15" s="170"/>
      <c r="U15" s="170"/>
      <c r="V15" s="170"/>
      <c r="W15" s="170"/>
      <c r="X15" s="170"/>
      <c r="Y15" s="170"/>
      <c r="Z15" s="170"/>
      <c r="AA15" s="170"/>
      <c r="AB15" s="170"/>
    </row>
    <row r="16" spans="1:32" ht="13.5" thickBot="1" x14ac:dyDescent="0.35">
      <c r="A16" s="21"/>
      <c r="B16" s="22"/>
      <c r="C16" s="73">
        <f>ROUND(IF(C11="",IF(OR(LEFT(B11)="A",LEFT(B11)="W"),D11/40,D11/40.1),C11),3)</f>
        <v>0</v>
      </c>
      <c r="D16" s="22"/>
      <c r="E16" s="22"/>
      <c r="F16" s="77"/>
      <c r="G16" s="236" t="s">
        <v>3</v>
      </c>
      <c r="H16" s="237"/>
      <c r="I16" s="237"/>
      <c r="J16" s="237"/>
      <c r="K16" s="237"/>
      <c r="L16" s="237"/>
      <c r="M16" s="238"/>
      <c r="N16" s="87">
        <f>SUM(N11:N15)</f>
        <v>0</v>
      </c>
      <c r="O16" s="173"/>
      <c r="Q16" s="176" t="str">
        <f>IF(MONTH(L11)=MONTH(M11),"ja","nein")</f>
        <v>ja</v>
      </c>
      <c r="R16" s="176" t="str">
        <f>IF(Q16="nein","nein",IF(AND(DAY(L11)=1,DAY(M11)=VLOOKUP(MONTH(M11),monatsende,2)),"ja","nein"))</f>
        <v>nein</v>
      </c>
      <c r="S16" s="176">
        <f>IF(Q16="nein",0,IF(R16="ja",1,(DAY(M11)-DAY(L11)+1)/30))</f>
        <v>3.3333333333333333E-2</v>
      </c>
      <c r="T16" s="177">
        <f>IF(DAY(L11)=1,1,0)</f>
        <v>0</v>
      </c>
      <c r="U16" s="177">
        <f>IF(DAY(M11)=VLOOKUP(MONTH(M11),monatsende,2),1,0)</f>
        <v>0</v>
      </c>
      <c r="V16" s="177">
        <f>IF(Q16="ja",0,MONTH(M11)-MONTH(L11)-1+T16+U16)</f>
        <v>0</v>
      </c>
      <c r="W16" s="177">
        <f>IF(Q16="ja",0,IF(T16=1,0,(AA16-DAY(L11))/30))</f>
        <v>0</v>
      </c>
      <c r="X16" s="177">
        <f>IF(Q16="ja",0,IF(U16=1,0,DAY(M11)/30))</f>
        <v>0</v>
      </c>
      <c r="Y16" s="177">
        <f t="shared" si="1"/>
        <v>0</v>
      </c>
      <c r="Z16" s="178">
        <f t="shared" si="2"/>
        <v>2.7777777777777779E-3</v>
      </c>
      <c r="AA16" s="176">
        <f>VLOOKUP(MONTH(L11),monatsende2,2,FALSE)+1</f>
        <v>32</v>
      </c>
      <c r="AB16" s="179" t="e">
        <f>VLOOKUP(H11,sätze1,2,FALSE)</f>
        <v>#N/A</v>
      </c>
      <c r="AE16" s="180"/>
    </row>
    <row r="17" spans="1:28" x14ac:dyDescent="0.3">
      <c r="A17" s="21"/>
      <c r="B17" s="22"/>
      <c r="C17" s="22"/>
      <c r="D17" s="22"/>
      <c r="E17" s="22"/>
      <c r="F17" s="77"/>
      <c r="G17" s="165" t="s">
        <v>139</v>
      </c>
      <c r="H17" s="68"/>
      <c r="I17" s="68"/>
      <c r="J17" s="68"/>
      <c r="K17" s="68"/>
      <c r="L17" s="68"/>
      <c r="M17" s="68"/>
      <c r="N17" s="84"/>
      <c r="O17" s="47"/>
      <c r="Q17" s="176" t="str">
        <f>IF(MONTH(L12)=MONTH(M12),"ja","nein")</f>
        <v>ja</v>
      </c>
      <c r="R17" s="176" t="str">
        <f>IF(Q17="nein","nein",IF(AND(DAY(L12)=1,DAY(M12)=VLOOKUP(MONTH(M12),monatsende,2)),"ja","nein"))</f>
        <v>nein</v>
      </c>
      <c r="S17" s="176">
        <f>IF(Q17="nein",0,IF(R17="ja",1,(DAY(M12)-DAY(L12)+1)/30))</f>
        <v>3.3333333333333333E-2</v>
      </c>
      <c r="T17" s="177">
        <f>IF(DAY(L12)=1,1,0)</f>
        <v>0</v>
      </c>
      <c r="U17" s="177">
        <f>IF(DAY(M12)=VLOOKUP(MONTH(M12),monatsende,2),1,0)</f>
        <v>0</v>
      </c>
      <c r="V17" s="177">
        <f>IF(Q17="ja",0,MONTH(M12)-MONTH(L12)-1+T17+U17)</f>
        <v>0</v>
      </c>
      <c r="W17" s="177">
        <f>IF(Q17="ja",0,IF(T17=1,0,(AA17-DAY(L12))/30))</f>
        <v>0</v>
      </c>
      <c r="X17" s="177">
        <f>IF(Q17="ja",0,IF(U17=1,0,DAY(M12)/30))</f>
        <v>0</v>
      </c>
      <c r="Y17" s="177">
        <f t="shared" ref="Y17:Y20" si="3">SUM(V17:X17)</f>
        <v>0</v>
      </c>
      <c r="Z17" s="178">
        <f t="shared" ref="Z17:Z20" si="4">(S17+Y17)/12</f>
        <v>2.7777777777777779E-3</v>
      </c>
      <c r="AA17" s="176">
        <f>VLOOKUP(MONTH(L12),monatsende2,2,FALSE)+1</f>
        <v>32</v>
      </c>
      <c r="AB17" s="179" t="e">
        <f>VLOOKUP(H12,sätze1,2,FALSE)</f>
        <v>#N/A</v>
      </c>
    </row>
    <row r="18" spans="1:28" x14ac:dyDescent="0.3">
      <c r="A18" s="21"/>
      <c r="B18" s="22"/>
      <c r="C18" s="22"/>
      <c r="D18" s="22"/>
      <c r="E18" s="22"/>
      <c r="F18" s="77"/>
      <c r="G18" s="150"/>
      <c r="H18" s="150"/>
      <c r="I18" s="19"/>
      <c r="J18" s="19"/>
      <c r="K18" s="74">
        <f>ROUND(IF(I18="",IF(OR(LEFT(H18)="A",LEFT(H18)="W"),J18/40,J18/40.1),I18),3)</f>
        <v>0</v>
      </c>
      <c r="L18" s="92"/>
      <c r="M18" s="59"/>
      <c r="N18" s="86">
        <f>IF(H18="",0,AB22*Z22*K18)</f>
        <v>0</v>
      </c>
      <c r="O18" s="172"/>
      <c r="Q18" s="176" t="str">
        <f>IF(MONTH(L13)=MONTH(M13),"ja","nein")</f>
        <v>ja</v>
      </c>
      <c r="R18" s="176" t="str">
        <f>IF(Q18="nein","nein",IF(AND(DAY(L13)=1,DAY(M13)=VLOOKUP(MONTH(M13),monatsende,2)),"ja","nein"))</f>
        <v>nein</v>
      </c>
      <c r="S18" s="176">
        <f>IF(Q18="nein",0,IF(R18="ja",1,(DAY(M13)-DAY(L13)+1)/30))</f>
        <v>3.3333333333333333E-2</v>
      </c>
      <c r="T18" s="177">
        <f>IF(DAY(L13)=1,1,0)</f>
        <v>0</v>
      </c>
      <c r="U18" s="177">
        <f>IF(DAY(M13)=VLOOKUP(MONTH(M13),monatsende,2),1,0)</f>
        <v>0</v>
      </c>
      <c r="V18" s="177">
        <f>IF(Q18="ja",0,MONTH(M13)-MONTH(L13)-1+T18+U18)</f>
        <v>0</v>
      </c>
      <c r="W18" s="177">
        <f>IF(Q18="ja",0,IF(T18=1,0,(AA18-DAY(L13))/30))</f>
        <v>0</v>
      </c>
      <c r="X18" s="177">
        <f>IF(Q18="ja",0,IF(U18=1,0,DAY(M13)/30))</f>
        <v>0</v>
      </c>
      <c r="Y18" s="177">
        <f t="shared" si="3"/>
        <v>0</v>
      </c>
      <c r="Z18" s="178">
        <f t="shared" si="4"/>
        <v>2.7777777777777779E-3</v>
      </c>
      <c r="AA18" s="176">
        <f>VLOOKUP(MONTH(L13),monatsende2,2,FALSE)+1</f>
        <v>32</v>
      </c>
      <c r="AB18" s="179" t="e">
        <f>VLOOKUP(H13,sätze1,2,FALSE)</f>
        <v>#N/A</v>
      </c>
    </row>
    <row r="19" spans="1:28" x14ac:dyDescent="0.3">
      <c r="A19" s="21"/>
      <c r="B19" s="22"/>
      <c r="C19" s="22"/>
      <c r="D19" s="22"/>
      <c r="E19" s="22"/>
      <c r="F19" s="77"/>
      <c r="G19" s="150"/>
      <c r="H19" s="150"/>
      <c r="I19" s="19"/>
      <c r="J19" s="19"/>
      <c r="K19" s="74">
        <f t="shared" ref="K19:K22" si="5">ROUND(IF(I19="",IF(OR(LEFT(H19)="A",LEFT(H19)="W"),J19/40,J19/40.1),I19),3)</f>
        <v>0</v>
      </c>
      <c r="L19" s="92"/>
      <c r="M19" s="59"/>
      <c r="N19" s="86">
        <f>IF(H19="",0,AB23*Z23*K19)</f>
        <v>0</v>
      </c>
      <c r="O19" s="172"/>
      <c r="Q19" s="176" t="str">
        <f>IF(MONTH(L14)=MONTH(M14),"ja","nein")</f>
        <v>ja</v>
      </c>
      <c r="R19" s="176" t="str">
        <f>IF(Q19="nein","nein",IF(AND(DAY(L14)=1,DAY(M14)=VLOOKUP(MONTH(M14),monatsende,2)),"ja","nein"))</f>
        <v>nein</v>
      </c>
      <c r="S19" s="176">
        <f>IF(Q19="nein",0,IF(R19="ja",1,(DAY(M14)-DAY(L14)+1)/30))</f>
        <v>3.3333333333333333E-2</v>
      </c>
      <c r="T19" s="177">
        <f>IF(DAY(L14)=1,1,0)</f>
        <v>0</v>
      </c>
      <c r="U19" s="177">
        <f>IF(DAY(M14)=VLOOKUP(MONTH(M14),monatsende,2),1,0)</f>
        <v>0</v>
      </c>
      <c r="V19" s="177">
        <f>IF(Q19="ja",0,MONTH(M14)-MONTH(L14)-1+T19+U19)</f>
        <v>0</v>
      </c>
      <c r="W19" s="177">
        <f>IF(Q19="ja",0,IF(T19=1,0,(AA19-DAY(L14))/30))</f>
        <v>0</v>
      </c>
      <c r="X19" s="177">
        <f>IF(Q19="ja",0,IF(U19=1,0,DAY(M14)/30))</f>
        <v>0</v>
      </c>
      <c r="Y19" s="177">
        <f t="shared" si="3"/>
        <v>0</v>
      </c>
      <c r="Z19" s="178">
        <f t="shared" si="4"/>
        <v>2.7777777777777779E-3</v>
      </c>
      <c r="AA19" s="176">
        <f>VLOOKUP(MONTH(L14),monatsende2,2,FALSE)+1</f>
        <v>32</v>
      </c>
      <c r="AB19" s="179" t="e">
        <f>VLOOKUP(H14,sätze1,2,FALSE)</f>
        <v>#N/A</v>
      </c>
    </row>
    <row r="20" spans="1:28" x14ac:dyDescent="0.3">
      <c r="A20" s="21"/>
      <c r="B20" s="22"/>
      <c r="C20" s="22"/>
      <c r="D20" s="22"/>
      <c r="E20" s="22"/>
      <c r="F20" s="77"/>
      <c r="G20" s="150"/>
      <c r="H20" s="150"/>
      <c r="I20" s="19"/>
      <c r="J20" s="19"/>
      <c r="K20" s="74">
        <f t="shared" si="5"/>
        <v>0</v>
      </c>
      <c r="L20" s="92"/>
      <c r="M20" s="59"/>
      <c r="N20" s="86">
        <f>IF(H20="",0,AB24*Z24*K20)</f>
        <v>0</v>
      </c>
      <c r="O20" s="172"/>
      <c r="Q20" s="176" t="str">
        <f>IF(MONTH(L15)=MONTH(M15),"ja","nein")</f>
        <v>ja</v>
      </c>
      <c r="R20" s="176" t="str">
        <f>IF(Q20="nein","nein",IF(AND(DAY(L15)=1,DAY(M15)=VLOOKUP(MONTH(M15),monatsende,2)),"ja","nein"))</f>
        <v>nein</v>
      </c>
      <c r="S20" s="176">
        <f>IF(Q20="nein",0,IF(R20="ja",1,(DAY(M15)-DAY(L15)+1)/30))</f>
        <v>3.3333333333333333E-2</v>
      </c>
      <c r="T20" s="177">
        <f>IF(DAY(L15)=1,1,0)</f>
        <v>0</v>
      </c>
      <c r="U20" s="177">
        <f>IF(DAY(M15)=VLOOKUP(MONTH(M15),monatsende,2),1,0)</f>
        <v>0</v>
      </c>
      <c r="V20" s="177">
        <f>IF(Q20="ja",0,MONTH(M15)-MONTH(L15)-1+T20+U20)</f>
        <v>0</v>
      </c>
      <c r="W20" s="177">
        <f>IF(Q20="ja",0,IF(T20=1,0,(AA20-DAY(L15))/30))</f>
        <v>0</v>
      </c>
      <c r="X20" s="177">
        <f>IF(Q20="ja",0,IF(U20=1,0,DAY(M15)/30))</f>
        <v>0</v>
      </c>
      <c r="Y20" s="177">
        <f t="shared" si="3"/>
        <v>0</v>
      </c>
      <c r="Z20" s="178">
        <f t="shared" si="4"/>
        <v>2.7777777777777779E-3</v>
      </c>
      <c r="AA20" s="176">
        <f>VLOOKUP(MONTH(L15),monatsende2,2,FALSE)+1</f>
        <v>32</v>
      </c>
      <c r="AB20" s="179" t="e">
        <f>VLOOKUP(H15,sätze1,2,FALSE)</f>
        <v>#N/A</v>
      </c>
    </row>
    <row r="21" spans="1:28" ht="12.5" x14ac:dyDescent="0.25">
      <c r="A21" s="21"/>
      <c r="B21" s="22"/>
      <c r="C21" s="22"/>
      <c r="D21" s="22"/>
      <c r="E21" s="22"/>
      <c r="F21" s="77"/>
      <c r="G21" s="150"/>
      <c r="H21" s="150"/>
      <c r="I21" s="19"/>
      <c r="J21" s="19"/>
      <c r="K21" s="74">
        <f t="shared" si="5"/>
        <v>0</v>
      </c>
      <c r="L21" s="92"/>
      <c r="M21" s="59"/>
      <c r="N21" s="86">
        <f>IF(H21="",0,AB25*Z25*K21)</f>
        <v>0</v>
      </c>
      <c r="O21" s="172"/>
      <c r="P21" s="170" t="s">
        <v>114</v>
      </c>
      <c r="Q21" s="170"/>
      <c r="R21" s="170"/>
      <c r="S21" s="170"/>
      <c r="T21" s="170"/>
      <c r="U21" s="170"/>
      <c r="V21" s="170"/>
      <c r="W21" s="170"/>
      <c r="X21" s="170"/>
      <c r="Y21" s="170"/>
      <c r="Z21" s="170"/>
      <c r="AA21" s="170"/>
      <c r="AB21" s="170"/>
    </row>
    <row r="22" spans="1:28" x14ac:dyDescent="0.3">
      <c r="A22" s="21"/>
      <c r="B22" s="22"/>
      <c r="C22" s="22"/>
      <c r="D22" s="22"/>
      <c r="E22" s="22"/>
      <c r="F22" s="77"/>
      <c r="G22" s="150"/>
      <c r="H22" s="150"/>
      <c r="I22" s="19"/>
      <c r="J22" s="19"/>
      <c r="K22" s="74">
        <f t="shared" si="5"/>
        <v>0</v>
      </c>
      <c r="L22" s="92"/>
      <c r="M22" s="59"/>
      <c r="N22" s="86">
        <f>IF(H22="",0,AB26*Z26*K22)</f>
        <v>0</v>
      </c>
      <c r="O22" s="172"/>
      <c r="Q22" s="176" t="str">
        <f>IF(MONTH(L18)=MONTH(M18),"ja","nein")</f>
        <v>ja</v>
      </c>
      <c r="R22" s="176" t="str">
        <f>IF(Q22="nein","nein",IF(AND(DAY(L18)=1,DAY(M18)=VLOOKUP(MONTH(M18),monatsende,2)),"ja","nein"))</f>
        <v>nein</v>
      </c>
      <c r="S22" s="176">
        <f>IF(Q22="nein",0,IF(R22="ja",1,(DAY(M18)-DAY(L18)+1)/30))</f>
        <v>3.3333333333333333E-2</v>
      </c>
      <c r="T22" s="177">
        <f>IF(DAY(L18)=1,1,0)</f>
        <v>0</v>
      </c>
      <c r="U22" s="177">
        <f>IF(DAY(M18)=VLOOKUP(MONTH(M18),monatsende,2),1,0)</f>
        <v>0</v>
      </c>
      <c r="V22" s="177">
        <f>IF(Q22="ja",0,MONTH(M18)-MONTH(L18)-1+T22+U22)</f>
        <v>0</v>
      </c>
      <c r="W22" s="177">
        <f>IF(Q22="ja",0,IF(T22=1,0,(AA22-DAY(L18))/30))</f>
        <v>0</v>
      </c>
      <c r="X22" s="177">
        <f>IF(Q22="ja",0,IF(U22=1,0,DAY(M18)/30))</f>
        <v>0</v>
      </c>
      <c r="Y22" s="177">
        <f>SUM(V22:X22)</f>
        <v>0</v>
      </c>
      <c r="Z22" s="178">
        <f>(S22+Y22)/12</f>
        <v>2.7777777777777779E-3</v>
      </c>
      <c r="AA22" s="176">
        <f>VLOOKUP(MONTH(L18),monatsende2,2,FALSE)+1</f>
        <v>32</v>
      </c>
      <c r="AB22" s="179" t="e">
        <f>VLOOKUP(H18,sätze2,2,FALSE)</f>
        <v>#N/A</v>
      </c>
    </row>
    <row r="23" spans="1:28" ht="13.5" thickBot="1" x14ac:dyDescent="0.35">
      <c r="A23" s="21" t="s">
        <v>49</v>
      </c>
      <c r="B23" s="22"/>
      <c r="C23" s="22"/>
      <c r="D23" s="22"/>
      <c r="E23" s="22"/>
      <c r="F23" s="77"/>
      <c r="G23" s="239" t="s">
        <v>3</v>
      </c>
      <c r="H23" s="240"/>
      <c r="I23" s="240"/>
      <c r="J23" s="240"/>
      <c r="K23" s="240"/>
      <c r="L23" s="240"/>
      <c r="M23" s="241"/>
      <c r="N23" s="87">
        <f>SUM(N18:N22)</f>
        <v>0</v>
      </c>
      <c r="O23" s="173"/>
      <c r="Q23" s="176" t="str">
        <f>IF(MONTH(L19)=MONTH(M19),"ja","nein")</f>
        <v>ja</v>
      </c>
      <c r="R23" s="176" t="str">
        <f>IF(Q23="nein","nein",IF(AND(DAY(L19)=1,DAY(M19)=VLOOKUP(MONTH(M19),monatsende,2)),"ja","nein"))</f>
        <v>nein</v>
      </c>
      <c r="S23" s="176">
        <f>IF(Q23="nein",0,IF(R23="ja",1,(DAY(M19)-DAY(L19)+1)/30))</f>
        <v>3.3333333333333333E-2</v>
      </c>
      <c r="T23" s="177">
        <f>IF(DAY(L19)=1,1,0)</f>
        <v>0</v>
      </c>
      <c r="U23" s="177">
        <f>IF(DAY(M19)=VLOOKUP(MONTH(M19),monatsende,2),1,0)</f>
        <v>0</v>
      </c>
      <c r="V23" s="177">
        <f>IF(Q23="ja",0,MONTH(M19)-MONTH(L19)-1+T23+U23)</f>
        <v>0</v>
      </c>
      <c r="W23" s="177">
        <f>IF(Q23="ja",0,IF(T23=1,0,(AA23-DAY(L19))/30))</f>
        <v>0</v>
      </c>
      <c r="X23" s="177">
        <f>IF(Q23="ja",0,IF(U23=1,0,DAY(M19)/30))</f>
        <v>0</v>
      </c>
      <c r="Y23" s="177">
        <f>SUM(V23:X23)</f>
        <v>0</v>
      </c>
      <c r="Z23" s="178">
        <f>(S23+Y23)/12</f>
        <v>2.7777777777777779E-3</v>
      </c>
      <c r="AA23" s="176">
        <f>VLOOKUP(MONTH(L19),monatsende2,2,FALSE)+1</f>
        <v>32</v>
      </c>
      <c r="AB23" s="179" t="e">
        <f>VLOOKUP(H19,sätze2,2,FALSE)</f>
        <v>#N/A</v>
      </c>
    </row>
    <row r="24" spans="1:28" x14ac:dyDescent="0.3">
      <c r="A24" s="79">
        <v>2026</v>
      </c>
      <c r="B24" s="115"/>
      <c r="C24" s="112" t="e">
        <f>AB13*Z13*C16</f>
        <v>#N/A</v>
      </c>
      <c r="D24" s="22"/>
      <c r="E24" s="22"/>
      <c r="F24" s="77"/>
      <c r="G24" s="88"/>
      <c r="H24" s="47"/>
      <c r="I24" s="47"/>
      <c r="J24" s="47"/>
      <c r="K24" s="47"/>
      <c r="L24" s="47"/>
      <c r="M24" s="47"/>
      <c r="N24" s="52"/>
      <c r="O24" s="47"/>
      <c r="Q24" s="176" t="str">
        <f>IF(MONTH(L20)=MONTH(M20),"ja","nein")</f>
        <v>ja</v>
      </c>
      <c r="R24" s="176" t="str">
        <f>IF(Q24="nein","nein",IF(AND(DAY(L20)=1,DAY(M20)=VLOOKUP(MONTH(M20),monatsende,2)),"ja","nein"))</f>
        <v>nein</v>
      </c>
      <c r="S24" s="176">
        <f>IF(Q24="nein",0,IF(R24="ja",1,(DAY(M20)-DAY(L20)+1)/30))</f>
        <v>3.3333333333333333E-2</v>
      </c>
      <c r="T24" s="177">
        <f>IF(DAY(L20)=1,1,0)</f>
        <v>0</v>
      </c>
      <c r="U24" s="177">
        <f>IF(DAY(M20)=VLOOKUP(MONTH(M20),monatsende,2),1,0)</f>
        <v>0</v>
      </c>
      <c r="V24" s="177">
        <f>IF(Q24="ja",0,MONTH(M20)-MONTH(L20)-1+T24+U24)</f>
        <v>0</v>
      </c>
      <c r="W24" s="177">
        <f>IF(Q24="ja",0,IF(T24=1,0,(AA24-DAY(L20))/30))</f>
        <v>0</v>
      </c>
      <c r="X24" s="177">
        <f>IF(Q24="ja",0,IF(U24=1,0,DAY(M20)/30))</f>
        <v>0</v>
      </c>
      <c r="Y24" s="177">
        <f>SUM(V24:X24)</f>
        <v>0</v>
      </c>
      <c r="Z24" s="178">
        <f>(S24+Y24)/12</f>
        <v>2.7777777777777779E-3</v>
      </c>
      <c r="AA24" s="176">
        <f>VLOOKUP(MONTH(L20),monatsende2,2,FALSE)+1</f>
        <v>32</v>
      </c>
      <c r="AB24" s="179" t="e">
        <f>VLOOKUP(H20,sätze2,2,FALSE)</f>
        <v>#N/A</v>
      </c>
    </row>
    <row r="25" spans="1:28" x14ac:dyDescent="0.3">
      <c r="A25" s="79">
        <v>2027</v>
      </c>
      <c r="B25" s="115"/>
      <c r="C25" s="112">
        <f>IF(E14="",0,AB14*Z14*C16)</f>
        <v>0</v>
      </c>
      <c r="D25" s="22"/>
      <c r="E25" s="22"/>
      <c r="F25" s="77"/>
      <c r="G25" s="88"/>
      <c r="H25" s="47"/>
      <c r="I25" s="47"/>
      <c r="J25" s="47"/>
      <c r="K25" s="47"/>
      <c r="L25" s="47"/>
      <c r="M25" s="47"/>
      <c r="N25" s="52"/>
      <c r="O25" s="47"/>
      <c r="Q25" s="176" t="str">
        <f>IF(MONTH(L21)=MONTH(M21),"ja","nein")</f>
        <v>ja</v>
      </c>
      <c r="R25" s="176" t="str">
        <f>IF(Q25="nein","nein",IF(AND(DAY(L21)=1,DAY(M21)=VLOOKUP(MONTH(M21),monatsende,2)),"ja","nein"))</f>
        <v>nein</v>
      </c>
      <c r="S25" s="176">
        <f>IF(Q25="nein",0,IF(R25="ja",1,(DAY(M21)-DAY(L21)+1)/30))</f>
        <v>3.3333333333333333E-2</v>
      </c>
      <c r="T25" s="177">
        <f>IF(DAY(L21)=1,1,0)</f>
        <v>0</v>
      </c>
      <c r="U25" s="177">
        <f>IF(DAY(M21)=VLOOKUP(MONTH(M21),monatsende,2),1,0)</f>
        <v>0</v>
      </c>
      <c r="V25" s="177">
        <f>IF(Q25="ja",0,MONTH(M21)-MONTH(L21)-1+T25+U25)</f>
        <v>0</v>
      </c>
      <c r="W25" s="177">
        <f>IF(Q25="ja",0,IF(T25=1,0,(AA25-DAY(L21))/30))</f>
        <v>0</v>
      </c>
      <c r="X25" s="177">
        <f>IF(Q25="ja",0,IF(U25=1,0,DAY(M21)/30))</f>
        <v>0</v>
      </c>
      <c r="Y25" s="177">
        <f>SUM(V25:X25)</f>
        <v>0</v>
      </c>
      <c r="Z25" s="178">
        <f>(S25+Y25)/12</f>
        <v>2.7777777777777779E-3</v>
      </c>
      <c r="AA25" s="176">
        <f>VLOOKUP(MONTH(L21),monatsende2,2,FALSE)+1</f>
        <v>32</v>
      </c>
      <c r="AB25" s="179" t="e">
        <f>VLOOKUP(H21,sätze2,2,FALSE)</f>
        <v>#N/A</v>
      </c>
    </row>
    <row r="26" spans="1:28" x14ac:dyDescent="0.3">
      <c r="A26" s="168" t="s">
        <v>111</v>
      </c>
      <c r="B26" s="116"/>
      <c r="C26" s="113" t="e">
        <f>SUM(C24:C25)</f>
        <v>#N/A</v>
      </c>
      <c r="D26" s="22"/>
      <c r="E26" s="22"/>
      <c r="F26" s="77"/>
      <c r="G26" s="88"/>
      <c r="H26" s="46" t="s">
        <v>50</v>
      </c>
      <c r="I26" s="47"/>
      <c r="J26" s="47"/>
      <c r="K26" s="47"/>
      <c r="L26" s="47"/>
      <c r="M26" s="47"/>
      <c r="N26" s="89">
        <f>N16+N23</f>
        <v>0</v>
      </c>
      <c r="O26" s="173"/>
      <c r="Q26" s="176" t="str">
        <f>IF(MONTH(L22)=MONTH(M22),"ja","nein")</f>
        <v>ja</v>
      </c>
      <c r="R26" s="176" t="str">
        <f>IF(Q26="nein","nein",IF(AND(DAY(L22)=1,DAY(M22)=VLOOKUP(MONTH(M22),monatsende,2)),"ja","nein"))</f>
        <v>nein</v>
      </c>
      <c r="S26" s="176">
        <f>IF(Q26="nein",0,IF(R26="ja",1,(DAY(M22)-DAY(L22)+1)/30))</f>
        <v>3.3333333333333333E-2</v>
      </c>
      <c r="T26" s="177">
        <f>IF(DAY(L22)=1,1,0)</f>
        <v>0</v>
      </c>
      <c r="U26" s="177">
        <f>IF(DAY(M22)=VLOOKUP(MONTH(M22),monatsende,2),1,0)</f>
        <v>0</v>
      </c>
      <c r="V26" s="177">
        <f>IF(Q26="ja",0,MONTH(M22)-MONTH(L22)-1+T26+U26)</f>
        <v>0</v>
      </c>
      <c r="W26" s="177">
        <f>IF(Q26="ja",0,IF(T26=1,0,(AA26-DAY(L22))/30))</f>
        <v>0</v>
      </c>
      <c r="X26" s="177">
        <f>IF(Q26="ja",0,IF(U26=1,0,DAY(M22)/30))</f>
        <v>0</v>
      </c>
      <c r="Y26" s="177">
        <f>SUM(V26:X26)</f>
        <v>0</v>
      </c>
      <c r="Z26" s="178">
        <f>(S26+Y26)/12</f>
        <v>2.7777777777777779E-3</v>
      </c>
      <c r="AA26" s="176">
        <f>VLOOKUP(MONTH(L22),monatsende2,2,FALSE)+1</f>
        <v>32</v>
      </c>
      <c r="AB26" s="179" t="e">
        <f>VLOOKUP(H22,sätze2,2,FALSE)</f>
        <v>#N/A</v>
      </c>
    </row>
    <row r="27" spans="1:28" x14ac:dyDescent="0.3">
      <c r="A27" s="23"/>
      <c r="B27" s="72"/>
      <c r="C27" s="72"/>
      <c r="D27" s="72"/>
      <c r="E27" s="72"/>
      <c r="F27" s="80"/>
      <c r="G27" s="90"/>
      <c r="H27" s="24"/>
      <c r="I27" s="24"/>
      <c r="J27" s="24"/>
      <c r="K27" s="24"/>
      <c r="L27" s="24"/>
      <c r="M27" s="24"/>
      <c r="N27" s="91"/>
      <c r="O27" s="47"/>
      <c r="T27" s="137"/>
      <c r="U27" s="137"/>
      <c r="V27" s="137"/>
      <c r="W27" s="137"/>
      <c r="X27" s="137"/>
      <c r="Y27" s="137"/>
      <c r="Z27" s="143"/>
      <c r="AB27" s="142"/>
    </row>
    <row r="28" spans="1:28" x14ac:dyDescent="0.3">
      <c r="A28" s="25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7"/>
      <c r="O28" s="3"/>
      <c r="T28" s="137"/>
      <c r="U28" s="137"/>
      <c r="V28" s="137"/>
      <c r="W28" s="137"/>
      <c r="X28" s="137"/>
      <c r="Y28" s="137"/>
      <c r="Z28" s="143"/>
      <c r="AB28" s="142"/>
    </row>
    <row r="29" spans="1:28" x14ac:dyDescent="0.3">
      <c r="A29" s="11" t="s">
        <v>53</v>
      </c>
      <c r="B29" s="3"/>
      <c r="C29" s="3"/>
      <c r="D29" s="3"/>
      <c r="E29" s="3"/>
      <c r="F29" s="3"/>
      <c r="G29" s="3"/>
      <c r="H29" s="71" t="e">
        <f>N26-C24-C25</f>
        <v>#N/A</v>
      </c>
      <c r="I29" s="3"/>
      <c r="J29" s="4"/>
      <c r="K29" s="4"/>
      <c r="L29" s="4"/>
      <c r="M29" s="4"/>
      <c r="N29" s="28"/>
      <c r="O29" s="4"/>
      <c r="T29" s="137"/>
      <c r="U29" s="137"/>
      <c r="V29" s="137"/>
      <c r="W29" s="137"/>
      <c r="X29" s="137"/>
      <c r="Y29" s="137"/>
      <c r="Z29" s="143"/>
      <c r="AB29" s="142"/>
    </row>
    <row r="30" spans="1:28" x14ac:dyDescent="0.3">
      <c r="A30" s="36"/>
      <c r="B30" s="37"/>
      <c r="C30" s="37" t="e">
        <f>IF(H29&lt;0,"Der Verlagerungsbetrag reicht noch nicht aus! Der Betrag muss positiv werden!","Verlagerung i.O., dieser Betrag sollte so nah wie möglich bei 0 sein")</f>
        <v>#N/A</v>
      </c>
      <c r="D30" s="3"/>
      <c r="E30" s="3"/>
      <c r="F30" s="3"/>
      <c r="G30" s="4"/>
      <c r="H30" s="4"/>
      <c r="I30" s="4"/>
      <c r="J30" s="4"/>
      <c r="K30" s="4"/>
      <c r="L30" s="4"/>
      <c r="M30" s="4"/>
      <c r="N30" s="28"/>
      <c r="O30" s="4"/>
      <c r="T30" s="137"/>
      <c r="U30" s="137"/>
      <c r="V30" s="137"/>
      <c r="W30" s="137"/>
      <c r="X30" s="137"/>
      <c r="Y30" s="137"/>
      <c r="Z30" s="143"/>
      <c r="AB30" s="142"/>
    </row>
    <row r="31" spans="1:28" x14ac:dyDescent="0.3">
      <c r="A31" s="11"/>
      <c r="B31" s="3"/>
      <c r="C31" s="37"/>
      <c r="D31" s="3"/>
      <c r="E31" s="70"/>
      <c r="F31" s="70"/>
      <c r="G31" s="70"/>
      <c r="H31" s="70"/>
      <c r="I31" s="235"/>
      <c r="J31" s="235"/>
      <c r="K31" s="235"/>
      <c r="L31" s="4"/>
      <c r="M31" s="4"/>
      <c r="N31" s="28"/>
      <c r="O31" s="4"/>
      <c r="T31" s="137"/>
      <c r="U31" s="137"/>
      <c r="V31" s="137"/>
      <c r="W31" s="137"/>
      <c r="X31" s="137"/>
      <c r="Y31" s="137"/>
      <c r="Z31" s="143"/>
      <c r="AB31" s="142"/>
    </row>
    <row r="32" spans="1:28" x14ac:dyDescent="0.3">
      <c r="A32" s="36"/>
      <c r="B32" s="37"/>
      <c r="C32" s="3"/>
      <c r="D32" s="37"/>
      <c r="E32" s="37"/>
      <c r="F32" s="37"/>
      <c r="G32" s="37"/>
      <c r="H32" s="37"/>
      <c r="I32" s="37"/>
      <c r="J32" s="37"/>
      <c r="K32" s="37"/>
      <c r="L32" s="37"/>
      <c r="M32" s="4"/>
      <c r="N32" s="28"/>
      <c r="O32" s="4"/>
      <c r="T32" s="137"/>
      <c r="U32" s="137"/>
      <c r="V32" s="137"/>
      <c r="W32" s="137"/>
      <c r="X32" s="137"/>
      <c r="Y32" s="137"/>
      <c r="Z32" s="143"/>
      <c r="AB32" s="142"/>
    </row>
    <row r="33" spans="1:28" x14ac:dyDescent="0.3">
      <c r="A33" s="36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4"/>
      <c r="N33" s="28"/>
      <c r="O33" s="4"/>
      <c r="T33" s="137"/>
      <c r="U33" s="137"/>
      <c r="V33" s="137"/>
      <c r="W33" s="137"/>
      <c r="X33" s="137"/>
      <c r="Y33" s="137"/>
      <c r="Z33" s="143"/>
      <c r="AB33" s="142"/>
    </row>
    <row r="34" spans="1:28" x14ac:dyDescent="0.3">
      <c r="A34" s="12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30"/>
      <c r="O34" s="3"/>
      <c r="T34" s="137"/>
      <c r="U34" s="137"/>
      <c r="V34" s="137"/>
      <c r="W34" s="137"/>
      <c r="X34" s="137"/>
      <c r="Y34" s="137"/>
      <c r="Z34" s="143"/>
      <c r="AB34" s="142"/>
    </row>
    <row r="35" spans="1:28" x14ac:dyDescent="0.3">
      <c r="T35" s="137"/>
      <c r="U35" s="137"/>
      <c r="V35" s="137"/>
      <c r="W35" s="137"/>
      <c r="X35" s="137"/>
      <c r="Y35" s="137"/>
      <c r="Z35" s="143"/>
      <c r="AB35" s="142"/>
    </row>
    <row r="36" spans="1:28" x14ac:dyDescent="0.3">
      <c r="T36" s="137"/>
      <c r="U36" s="137"/>
      <c r="V36" s="137"/>
      <c r="W36" s="137"/>
      <c r="X36" s="137"/>
      <c r="Y36" s="137"/>
      <c r="Z36" s="143"/>
      <c r="AB36" s="142"/>
    </row>
    <row r="37" spans="1:28" x14ac:dyDescent="0.3">
      <c r="T37" s="137"/>
      <c r="U37" s="137"/>
      <c r="V37" s="137"/>
      <c r="W37" s="137"/>
      <c r="X37" s="137"/>
      <c r="Y37" s="137"/>
      <c r="Z37" s="143"/>
      <c r="AB37" s="142"/>
    </row>
    <row r="38" spans="1:28" x14ac:dyDescent="0.3">
      <c r="T38" s="137"/>
      <c r="U38" s="137"/>
      <c r="V38" s="137"/>
      <c r="W38" s="137"/>
      <c r="X38" s="137"/>
      <c r="Y38" s="137"/>
      <c r="Z38" s="143"/>
      <c r="AB38" s="142"/>
    </row>
    <row r="39" spans="1:28" x14ac:dyDescent="0.3">
      <c r="T39" s="137"/>
      <c r="U39" s="137"/>
      <c r="V39" s="137"/>
      <c r="W39" s="137"/>
      <c r="X39" s="137"/>
      <c r="Y39" s="137"/>
      <c r="Z39" s="143"/>
      <c r="AB39" s="142"/>
    </row>
    <row r="40" spans="1:28" x14ac:dyDescent="0.3">
      <c r="T40" s="137"/>
      <c r="U40" s="137"/>
      <c r="V40" s="137"/>
      <c r="W40" s="137"/>
      <c r="X40" s="137"/>
      <c r="Y40" s="137"/>
      <c r="Z40" s="143"/>
      <c r="AB40" s="142"/>
    </row>
    <row r="41" spans="1:28" x14ac:dyDescent="0.3">
      <c r="T41" s="137"/>
      <c r="U41" s="137"/>
      <c r="V41" s="137"/>
      <c r="W41" s="137"/>
      <c r="X41" s="137"/>
      <c r="Y41" s="137"/>
      <c r="Z41" s="143"/>
      <c r="AB41" s="142"/>
    </row>
    <row r="42" spans="1:28" x14ac:dyDescent="0.3">
      <c r="T42" s="137"/>
      <c r="U42" s="137"/>
      <c r="V42" s="137"/>
      <c r="W42" s="137"/>
      <c r="X42" s="137"/>
      <c r="Y42" s="137"/>
      <c r="Z42" s="143"/>
      <c r="AB42" s="142"/>
    </row>
    <row r="43" spans="1:28" x14ac:dyDescent="0.3">
      <c r="T43" s="137"/>
      <c r="U43" s="137"/>
      <c r="V43" s="137"/>
      <c r="W43" s="137"/>
      <c r="X43" s="137"/>
      <c r="Y43" s="137"/>
      <c r="Z43" s="143"/>
      <c r="AB43" s="142"/>
    </row>
    <row r="44" spans="1:28" x14ac:dyDescent="0.3">
      <c r="T44" s="137"/>
      <c r="U44" s="137"/>
      <c r="V44" s="137"/>
      <c r="W44" s="137"/>
      <c r="X44" s="137"/>
      <c r="Y44" s="137"/>
      <c r="Z44" s="143"/>
      <c r="AB44" s="142"/>
    </row>
    <row r="45" spans="1:28" x14ac:dyDescent="0.3">
      <c r="T45" s="137"/>
      <c r="U45" s="137"/>
      <c r="V45" s="137"/>
      <c r="W45" s="137"/>
      <c r="X45" s="137"/>
      <c r="Y45" s="137"/>
      <c r="Z45" s="143"/>
      <c r="AB45" s="142"/>
    </row>
    <row r="46" spans="1:28" x14ac:dyDescent="0.3">
      <c r="T46" s="137"/>
      <c r="U46" s="137"/>
      <c r="V46" s="137"/>
      <c r="W46" s="137"/>
      <c r="X46" s="137"/>
      <c r="Y46" s="137"/>
      <c r="Z46" s="143"/>
      <c r="AB46" s="142"/>
    </row>
    <row r="47" spans="1:28" x14ac:dyDescent="0.3">
      <c r="T47" s="137"/>
      <c r="U47" s="137"/>
      <c r="V47" s="137"/>
      <c r="W47" s="137"/>
      <c r="X47" s="137"/>
      <c r="Y47" s="137"/>
      <c r="Z47" s="143"/>
      <c r="AB47" s="142"/>
    </row>
    <row r="48" spans="1:28" x14ac:dyDescent="0.3">
      <c r="T48" s="137"/>
      <c r="U48" s="137"/>
      <c r="V48" s="137"/>
      <c r="W48" s="137"/>
      <c r="X48" s="137"/>
      <c r="Y48" s="137"/>
      <c r="Z48" s="143"/>
      <c r="AB48" s="142"/>
    </row>
    <row r="49" spans="20:28" x14ac:dyDescent="0.3">
      <c r="T49" s="137"/>
      <c r="U49" s="137"/>
      <c r="V49" s="137"/>
      <c r="W49" s="137"/>
      <c r="X49" s="137"/>
      <c r="Y49" s="137"/>
      <c r="Z49" s="143"/>
      <c r="AB49" s="142"/>
    </row>
    <row r="50" spans="20:28" x14ac:dyDescent="0.3">
      <c r="T50" s="137"/>
      <c r="U50" s="137"/>
      <c r="V50" s="137"/>
      <c r="W50" s="137"/>
      <c r="X50" s="137"/>
      <c r="Y50" s="137"/>
      <c r="Z50" s="143"/>
      <c r="AB50" s="142"/>
    </row>
    <row r="51" spans="20:28" x14ac:dyDescent="0.3">
      <c r="T51" s="137"/>
      <c r="U51" s="137"/>
      <c r="V51" s="137"/>
      <c r="W51" s="137"/>
      <c r="X51" s="137"/>
      <c r="Y51" s="137"/>
      <c r="Z51" s="143"/>
      <c r="AB51" s="142"/>
    </row>
    <row r="52" spans="20:28" x14ac:dyDescent="0.3">
      <c r="T52" s="137"/>
      <c r="U52" s="137"/>
      <c r="V52" s="137"/>
      <c r="W52" s="137"/>
      <c r="X52" s="137"/>
      <c r="Y52" s="137"/>
      <c r="Z52" s="143"/>
      <c r="AB52" s="142"/>
    </row>
    <row r="53" spans="20:28" x14ac:dyDescent="0.3">
      <c r="T53" s="137"/>
      <c r="U53" s="137"/>
      <c r="V53" s="137"/>
      <c r="W53" s="137"/>
      <c r="X53" s="137"/>
      <c r="Y53" s="137"/>
      <c r="Z53" s="143"/>
      <c r="AB53" s="142"/>
    </row>
    <row r="54" spans="20:28" x14ac:dyDescent="0.3">
      <c r="T54" s="137"/>
      <c r="U54" s="137"/>
      <c r="V54" s="137"/>
      <c r="W54" s="137"/>
      <c r="X54" s="137"/>
      <c r="Y54" s="137"/>
      <c r="Z54" s="143"/>
      <c r="AB54" s="142"/>
    </row>
    <row r="55" spans="20:28" x14ac:dyDescent="0.3">
      <c r="T55" s="137"/>
      <c r="U55" s="137"/>
      <c r="V55" s="137"/>
      <c r="W55" s="137"/>
      <c r="X55" s="137"/>
      <c r="Y55" s="137"/>
      <c r="Z55" s="143"/>
      <c r="AB55" s="142"/>
    </row>
    <row r="56" spans="20:28" x14ac:dyDescent="0.3">
      <c r="T56" s="137"/>
      <c r="U56" s="137"/>
      <c r="V56" s="137"/>
      <c r="W56" s="137"/>
      <c r="X56" s="137"/>
      <c r="Y56" s="137"/>
      <c r="Z56" s="143"/>
      <c r="AB56" s="142"/>
    </row>
    <row r="57" spans="20:28" x14ac:dyDescent="0.3">
      <c r="T57" s="137"/>
      <c r="U57" s="137"/>
      <c r="V57" s="137"/>
      <c r="W57" s="137"/>
      <c r="X57" s="137"/>
      <c r="Y57" s="137"/>
      <c r="Z57" s="143"/>
      <c r="AB57" s="142"/>
    </row>
    <row r="58" spans="20:28" x14ac:dyDescent="0.3">
      <c r="T58" s="137"/>
      <c r="U58" s="137"/>
      <c r="V58" s="137"/>
      <c r="W58" s="137"/>
      <c r="X58" s="137"/>
      <c r="Y58" s="137"/>
      <c r="Z58" s="143"/>
      <c r="AB58" s="142"/>
    </row>
    <row r="59" spans="20:28" x14ac:dyDescent="0.3">
      <c r="T59" s="137"/>
      <c r="U59" s="137"/>
      <c r="V59" s="137"/>
      <c r="W59" s="137"/>
      <c r="X59" s="137"/>
      <c r="Y59" s="137"/>
      <c r="Z59" s="143"/>
      <c r="AB59" s="142"/>
    </row>
    <row r="60" spans="20:28" x14ac:dyDescent="0.3">
      <c r="T60" s="137"/>
      <c r="U60" s="137"/>
      <c r="V60" s="137"/>
      <c r="W60" s="137"/>
      <c r="X60" s="137"/>
      <c r="Y60" s="137"/>
      <c r="Z60" s="143"/>
      <c r="AB60" s="142"/>
    </row>
    <row r="61" spans="20:28" x14ac:dyDescent="0.3">
      <c r="T61" s="137"/>
      <c r="U61" s="137"/>
      <c r="V61" s="137"/>
      <c r="W61" s="137"/>
      <c r="X61" s="137"/>
      <c r="Y61" s="137"/>
      <c r="Z61" s="143"/>
      <c r="AB61" s="142"/>
    </row>
    <row r="62" spans="20:28" x14ac:dyDescent="0.3">
      <c r="T62" s="137"/>
      <c r="U62" s="137"/>
      <c r="V62" s="137"/>
      <c r="W62" s="137"/>
      <c r="X62" s="137"/>
      <c r="Y62" s="137"/>
      <c r="Z62" s="143"/>
      <c r="AB62" s="142"/>
    </row>
    <row r="63" spans="20:28" x14ac:dyDescent="0.3">
      <c r="T63" s="137"/>
      <c r="U63" s="137"/>
      <c r="V63" s="137"/>
      <c r="W63" s="137"/>
      <c r="X63" s="137"/>
      <c r="Y63" s="137"/>
      <c r="Z63" s="143"/>
      <c r="AB63" s="142"/>
    </row>
    <row r="64" spans="20:28" x14ac:dyDescent="0.3">
      <c r="T64" s="137"/>
      <c r="U64" s="137"/>
      <c r="V64" s="137"/>
      <c r="W64" s="137"/>
      <c r="X64" s="137"/>
      <c r="Y64" s="137"/>
      <c r="Z64" s="143"/>
      <c r="AB64" s="142"/>
    </row>
    <row r="65" spans="20:28" x14ac:dyDescent="0.3">
      <c r="T65" s="137"/>
      <c r="U65" s="137"/>
      <c r="V65" s="137"/>
      <c r="W65" s="137"/>
      <c r="X65" s="137"/>
      <c r="Y65" s="137"/>
      <c r="Z65" s="143"/>
      <c r="AB65" s="142"/>
    </row>
    <row r="66" spans="20:28" x14ac:dyDescent="0.3">
      <c r="T66" s="137"/>
      <c r="U66" s="137"/>
      <c r="V66" s="137"/>
      <c r="W66" s="137"/>
      <c r="X66" s="137"/>
      <c r="Y66" s="137"/>
      <c r="Z66" s="143"/>
      <c r="AB66" s="142"/>
    </row>
    <row r="67" spans="20:28" x14ac:dyDescent="0.3">
      <c r="T67" s="137"/>
      <c r="U67" s="137"/>
      <c r="V67" s="137"/>
      <c r="W67" s="137"/>
      <c r="X67" s="137"/>
      <c r="Y67" s="137"/>
      <c r="Z67" s="143"/>
      <c r="AB67" s="142"/>
    </row>
    <row r="68" spans="20:28" x14ac:dyDescent="0.3">
      <c r="T68" s="137"/>
      <c r="U68" s="137"/>
      <c r="V68" s="137"/>
      <c r="W68" s="137"/>
      <c r="X68" s="137"/>
      <c r="Y68" s="137"/>
      <c r="Z68" s="143"/>
      <c r="AB68" s="142"/>
    </row>
    <row r="69" spans="20:28" x14ac:dyDescent="0.3">
      <c r="T69" s="137"/>
      <c r="U69" s="137"/>
      <c r="V69" s="137"/>
      <c r="W69" s="137"/>
      <c r="X69" s="137"/>
      <c r="Y69" s="137"/>
      <c r="Z69" s="143"/>
      <c r="AB69" s="142"/>
    </row>
    <row r="70" spans="20:28" x14ac:dyDescent="0.3">
      <c r="T70" s="137"/>
      <c r="U70" s="137"/>
      <c r="V70" s="137"/>
      <c r="W70" s="137"/>
      <c r="X70" s="137"/>
      <c r="Y70" s="137"/>
      <c r="Z70" s="143"/>
      <c r="AB70" s="142"/>
    </row>
    <row r="71" spans="20:28" x14ac:dyDescent="0.3">
      <c r="T71" s="137"/>
      <c r="U71" s="137"/>
      <c r="V71" s="137"/>
      <c r="W71" s="137"/>
      <c r="X71" s="137"/>
      <c r="Y71" s="137"/>
      <c r="Z71" s="143"/>
      <c r="AB71" s="142"/>
    </row>
    <row r="72" spans="20:28" x14ac:dyDescent="0.3">
      <c r="T72" s="137"/>
      <c r="U72" s="137"/>
      <c r="V72" s="137"/>
      <c r="W72" s="137"/>
      <c r="X72" s="137"/>
      <c r="Y72" s="137"/>
      <c r="Z72" s="143"/>
      <c r="AB72" s="142"/>
    </row>
    <row r="73" spans="20:28" x14ac:dyDescent="0.3">
      <c r="T73" s="137"/>
      <c r="U73" s="137"/>
      <c r="V73" s="137"/>
      <c r="W73" s="137"/>
      <c r="X73" s="137"/>
      <c r="Y73" s="137"/>
      <c r="Z73" s="143"/>
      <c r="AB73" s="142"/>
    </row>
    <row r="74" spans="20:28" x14ac:dyDescent="0.3">
      <c r="T74" s="137"/>
      <c r="U74" s="137"/>
      <c r="V74" s="137"/>
      <c r="W74" s="137"/>
      <c r="X74" s="137"/>
      <c r="Y74" s="137"/>
      <c r="Z74" s="143"/>
      <c r="AB74" s="142"/>
    </row>
    <row r="75" spans="20:28" x14ac:dyDescent="0.3">
      <c r="T75" s="137"/>
      <c r="U75" s="137"/>
      <c r="V75" s="137"/>
      <c r="W75" s="137"/>
      <c r="X75" s="137"/>
      <c r="Y75" s="137"/>
      <c r="Z75" s="143"/>
      <c r="AB75" s="142"/>
    </row>
    <row r="76" spans="20:28" x14ac:dyDescent="0.3">
      <c r="T76" s="137"/>
      <c r="U76" s="137"/>
      <c r="V76" s="137"/>
      <c r="W76" s="137"/>
      <c r="X76" s="137"/>
      <c r="Y76" s="137"/>
      <c r="Z76" s="143"/>
      <c r="AB76" s="142"/>
    </row>
    <row r="77" spans="20:28" x14ac:dyDescent="0.3">
      <c r="T77" s="137"/>
      <c r="U77" s="137"/>
      <c r="V77" s="137"/>
      <c r="W77" s="137"/>
      <c r="X77" s="137"/>
      <c r="Y77" s="137"/>
      <c r="Z77" s="143"/>
      <c r="AB77" s="142"/>
    </row>
    <row r="78" spans="20:28" x14ac:dyDescent="0.3">
      <c r="T78" s="137"/>
      <c r="U78" s="137"/>
      <c r="V78" s="137"/>
      <c r="W78" s="137"/>
      <c r="X78" s="137"/>
      <c r="Y78" s="137"/>
      <c r="Z78" s="143"/>
      <c r="AB78" s="142"/>
    </row>
    <row r="79" spans="20:28" x14ac:dyDescent="0.3">
      <c r="T79" s="137"/>
      <c r="U79" s="137"/>
      <c r="V79" s="137"/>
      <c r="W79" s="137"/>
      <c r="X79" s="137"/>
      <c r="Y79" s="137"/>
      <c r="Z79" s="143"/>
      <c r="AB79" s="142"/>
    </row>
    <row r="80" spans="20:28" x14ac:dyDescent="0.3">
      <c r="T80" s="137"/>
      <c r="U80" s="137"/>
      <c r="V80" s="137"/>
      <c r="W80" s="137"/>
      <c r="X80" s="137"/>
      <c r="Y80" s="137"/>
      <c r="Z80" s="143"/>
      <c r="AB80" s="142"/>
    </row>
    <row r="81" spans="20:28" x14ac:dyDescent="0.3">
      <c r="T81" s="137"/>
      <c r="U81" s="137"/>
      <c r="V81" s="137"/>
      <c r="W81" s="137"/>
      <c r="X81" s="137"/>
      <c r="Y81" s="137"/>
      <c r="Z81" s="143"/>
      <c r="AB81" s="142"/>
    </row>
    <row r="82" spans="20:28" x14ac:dyDescent="0.3">
      <c r="T82" s="137"/>
      <c r="U82" s="137"/>
      <c r="V82" s="137"/>
      <c r="W82" s="137"/>
      <c r="X82" s="137"/>
      <c r="Y82" s="137"/>
      <c r="Z82" s="143"/>
      <c r="AB82" s="142"/>
    </row>
    <row r="83" spans="20:28" x14ac:dyDescent="0.3">
      <c r="T83" s="137"/>
      <c r="U83" s="137"/>
      <c r="V83" s="137"/>
      <c r="W83" s="137"/>
      <c r="X83" s="137"/>
      <c r="Y83" s="137"/>
      <c r="Z83" s="143"/>
      <c r="AB83" s="142"/>
    </row>
    <row r="84" spans="20:28" x14ac:dyDescent="0.3">
      <c r="T84" s="137"/>
      <c r="U84" s="137"/>
      <c r="V84" s="137"/>
      <c r="W84" s="137"/>
      <c r="X84" s="137"/>
      <c r="Y84" s="137"/>
      <c r="Z84" s="143"/>
      <c r="AB84" s="142"/>
    </row>
    <row r="85" spans="20:28" x14ac:dyDescent="0.3">
      <c r="T85" s="137"/>
      <c r="U85" s="137"/>
      <c r="V85" s="137"/>
      <c r="W85" s="137"/>
      <c r="X85" s="137"/>
      <c r="Y85" s="137"/>
      <c r="Z85" s="143"/>
      <c r="AB85" s="142"/>
    </row>
    <row r="86" spans="20:28" x14ac:dyDescent="0.3">
      <c r="T86" s="137"/>
      <c r="U86" s="137"/>
      <c r="V86" s="137"/>
      <c r="W86" s="137"/>
      <c r="X86" s="137"/>
      <c r="Y86" s="137"/>
      <c r="Z86" s="143"/>
      <c r="AB86" s="142"/>
    </row>
    <row r="87" spans="20:28" x14ac:dyDescent="0.3">
      <c r="T87" s="137"/>
      <c r="U87" s="137"/>
      <c r="V87" s="137"/>
      <c r="W87" s="137"/>
      <c r="X87" s="137"/>
      <c r="Y87" s="137"/>
      <c r="Z87" s="143"/>
      <c r="AB87" s="142"/>
    </row>
    <row r="88" spans="20:28" x14ac:dyDescent="0.3">
      <c r="T88" s="137"/>
      <c r="U88" s="137"/>
      <c r="V88" s="137"/>
      <c r="W88" s="137"/>
      <c r="X88" s="137"/>
      <c r="Y88" s="137"/>
      <c r="Z88" s="143"/>
      <c r="AB88" s="142"/>
    </row>
    <row r="89" spans="20:28" x14ac:dyDescent="0.3">
      <c r="T89" s="137"/>
      <c r="U89" s="137"/>
      <c r="V89" s="137"/>
      <c r="W89" s="137"/>
      <c r="X89" s="137"/>
      <c r="Y89" s="137"/>
      <c r="Z89" s="143"/>
      <c r="AB89" s="142"/>
    </row>
    <row r="90" spans="20:28" x14ac:dyDescent="0.3">
      <c r="T90" s="137"/>
      <c r="U90" s="137"/>
      <c r="V90" s="137"/>
      <c r="W90" s="137"/>
      <c r="X90" s="137"/>
      <c r="Y90" s="137"/>
      <c r="Z90" s="143"/>
      <c r="AB90" s="142"/>
    </row>
    <row r="91" spans="20:28" x14ac:dyDescent="0.3">
      <c r="T91" s="137"/>
      <c r="U91" s="137"/>
      <c r="V91" s="137"/>
      <c r="W91" s="137"/>
      <c r="X91" s="137"/>
      <c r="Y91" s="137"/>
      <c r="Z91" s="143"/>
      <c r="AB91" s="142"/>
    </row>
    <row r="92" spans="20:28" x14ac:dyDescent="0.3">
      <c r="T92" s="137"/>
      <c r="U92" s="137"/>
      <c r="V92" s="137"/>
      <c r="W92" s="137"/>
      <c r="X92" s="137"/>
      <c r="Y92" s="137"/>
      <c r="Z92" s="143"/>
      <c r="AB92" s="142"/>
    </row>
    <row r="93" spans="20:28" x14ac:dyDescent="0.3">
      <c r="T93" s="137"/>
      <c r="U93" s="137"/>
      <c r="V93" s="137"/>
      <c r="W93" s="137"/>
      <c r="X93" s="137"/>
      <c r="Y93" s="137"/>
      <c r="Z93" s="143"/>
      <c r="AB93" s="142"/>
    </row>
    <row r="94" spans="20:28" x14ac:dyDescent="0.3">
      <c r="T94" s="137"/>
      <c r="U94" s="137"/>
      <c r="V94" s="137"/>
      <c r="W94" s="137"/>
      <c r="X94" s="137"/>
      <c r="Y94" s="137"/>
      <c r="Z94" s="143"/>
      <c r="AB94" s="142"/>
    </row>
    <row r="95" spans="20:28" x14ac:dyDescent="0.3">
      <c r="T95" s="137"/>
      <c r="U95" s="137"/>
      <c r="V95" s="137"/>
      <c r="W95" s="137"/>
      <c r="X95" s="137"/>
      <c r="Y95" s="137"/>
      <c r="Z95" s="143"/>
      <c r="AB95" s="142"/>
    </row>
    <row r="96" spans="20:28" x14ac:dyDescent="0.3">
      <c r="T96" s="137"/>
      <c r="U96" s="137"/>
      <c r="V96" s="137"/>
      <c r="W96" s="137"/>
      <c r="X96" s="137"/>
      <c r="Y96" s="137"/>
      <c r="Z96" s="143"/>
      <c r="AB96" s="142"/>
    </row>
    <row r="97" spans="20:28" x14ac:dyDescent="0.3">
      <c r="T97" s="137"/>
      <c r="U97" s="137"/>
      <c r="V97" s="137"/>
      <c r="W97" s="137"/>
      <c r="X97" s="137"/>
      <c r="Y97" s="137"/>
      <c r="Z97" s="143"/>
      <c r="AB97" s="142"/>
    </row>
    <row r="98" spans="20:28" x14ac:dyDescent="0.3">
      <c r="T98" s="137"/>
      <c r="U98" s="137"/>
      <c r="V98" s="137"/>
      <c r="W98" s="137"/>
      <c r="X98" s="137"/>
      <c r="Y98" s="137"/>
      <c r="Z98" s="143"/>
      <c r="AB98" s="142"/>
    </row>
    <row r="99" spans="20:28" x14ac:dyDescent="0.3">
      <c r="T99" s="137"/>
      <c r="U99" s="137"/>
      <c r="V99" s="137"/>
      <c r="W99" s="137"/>
      <c r="X99" s="137"/>
      <c r="Y99" s="137"/>
      <c r="Z99" s="143"/>
      <c r="AB99" s="142"/>
    </row>
    <row r="100" spans="20:28" x14ac:dyDescent="0.3">
      <c r="T100" s="137"/>
      <c r="U100" s="137"/>
      <c r="V100" s="137"/>
      <c r="W100" s="137"/>
      <c r="X100" s="137"/>
      <c r="Y100" s="137"/>
      <c r="Z100" s="143"/>
      <c r="AB100" s="142"/>
    </row>
    <row r="101" spans="20:28" x14ac:dyDescent="0.3">
      <c r="T101" s="137"/>
      <c r="U101" s="137"/>
      <c r="V101" s="137"/>
      <c r="W101" s="137"/>
      <c r="X101" s="137"/>
      <c r="Y101" s="137"/>
      <c r="Z101" s="143"/>
      <c r="AB101" s="142"/>
    </row>
    <row r="102" spans="20:28" x14ac:dyDescent="0.3">
      <c r="T102" s="137"/>
      <c r="U102" s="137"/>
      <c r="V102" s="137"/>
      <c r="W102" s="137"/>
      <c r="X102" s="137"/>
      <c r="Y102" s="137"/>
      <c r="Z102" s="143"/>
      <c r="AB102" s="142"/>
    </row>
    <row r="103" spans="20:28" x14ac:dyDescent="0.3">
      <c r="T103" s="137"/>
      <c r="U103" s="137"/>
      <c r="V103" s="137"/>
      <c r="W103" s="137"/>
      <c r="X103" s="137"/>
      <c r="Y103" s="137"/>
      <c r="Z103" s="143"/>
      <c r="AB103" s="142"/>
    </row>
    <row r="104" spans="20:28" x14ac:dyDescent="0.3">
      <c r="T104" s="137"/>
      <c r="U104" s="137"/>
      <c r="V104" s="137"/>
      <c r="W104" s="137"/>
      <c r="X104" s="137"/>
      <c r="Y104" s="137"/>
      <c r="Z104" s="143"/>
      <c r="AB104" s="142"/>
    </row>
    <row r="105" spans="20:28" x14ac:dyDescent="0.3">
      <c r="T105" s="137"/>
      <c r="U105" s="137"/>
      <c r="V105" s="137"/>
      <c r="W105" s="137"/>
      <c r="X105" s="137"/>
      <c r="Y105" s="137"/>
      <c r="Z105" s="143"/>
      <c r="AB105" s="142"/>
    </row>
    <row r="106" spans="20:28" x14ac:dyDescent="0.3">
      <c r="T106" s="137"/>
      <c r="U106" s="137"/>
      <c r="V106" s="137"/>
      <c r="W106" s="137"/>
      <c r="X106" s="137"/>
      <c r="Y106" s="137"/>
      <c r="Z106" s="143"/>
      <c r="AB106" s="142"/>
    </row>
    <row r="107" spans="20:28" x14ac:dyDescent="0.3">
      <c r="T107" s="137"/>
      <c r="U107" s="137"/>
      <c r="V107" s="137"/>
      <c r="W107" s="137"/>
      <c r="X107" s="137"/>
      <c r="Y107" s="137"/>
      <c r="Z107" s="143"/>
      <c r="AB107" s="142"/>
    </row>
    <row r="108" spans="20:28" x14ac:dyDescent="0.3">
      <c r="T108" s="137"/>
      <c r="U108" s="137"/>
      <c r="V108" s="137"/>
      <c r="W108" s="137"/>
      <c r="X108" s="137"/>
      <c r="Y108" s="137"/>
      <c r="Z108" s="143"/>
      <c r="AB108" s="142"/>
    </row>
    <row r="109" spans="20:28" x14ac:dyDescent="0.3">
      <c r="T109" s="137"/>
      <c r="U109" s="137"/>
      <c r="V109" s="137"/>
      <c r="W109" s="137"/>
      <c r="X109" s="137"/>
      <c r="Y109" s="137"/>
      <c r="Z109" s="143"/>
      <c r="AB109" s="142"/>
    </row>
    <row r="110" spans="20:28" x14ac:dyDescent="0.3">
      <c r="T110" s="137"/>
      <c r="U110" s="137"/>
      <c r="V110" s="137"/>
      <c r="W110" s="137"/>
      <c r="X110" s="137"/>
      <c r="Y110" s="137"/>
      <c r="Z110" s="143"/>
      <c r="AB110" s="142"/>
    </row>
    <row r="111" spans="20:28" x14ac:dyDescent="0.3">
      <c r="T111" s="137"/>
      <c r="U111" s="137"/>
      <c r="V111" s="137"/>
      <c r="W111" s="137"/>
      <c r="X111" s="137"/>
      <c r="Y111" s="137"/>
      <c r="Z111" s="143"/>
      <c r="AB111" s="142"/>
    </row>
    <row r="112" spans="20:28" x14ac:dyDescent="0.3">
      <c r="T112" s="137"/>
      <c r="U112" s="137"/>
      <c r="V112" s="137"/>
      <c r="W112" s="137"/>
      <c r="X112" s="137"/>
      <c r="Y112" s="137"/>
      <c r="Z112" s="143"/>
      <c r="AB112" s="142"/>
    </row>
    <row r="113" spans="20:28" x14ac:dyDescent="0.3">
      <c r="T113" s="137"/>
      <c r="U113" s="137"/>
      <c r="V113" s="137"/>
      <c r="W113" s="137"/>
      <c r="X113" s="137"/>
      <c r="Y113" s="137"/>
      <c r="Z113" s="143"/>
      <c r="AB113" s="142"/>
    </row>
    <row r="114" spans="20:28" x14ac:dyDescent="0.3">
      <c r="T114" s="137"/>
      <c r="U114" s="137"/>
      <c r="V114" s="137"/>
      <c r="W114" s="137"/>
      <c r="X114" s="137"/>
      <c r="Y114" s="137"/>
      <c r="Z114" s="143"/>
      <c r="AB114" s="142"/>
    </row>
    <row r="115" spans="20:28" x14ac:dyDescent="0.3">
      <c r="T115" s="137"/>
      <c r="U115" s="137"/>
      <c r="V115" s="137"/>
      <c r="W115" s="137"/>
      <c r="X115" s="137"/>
      <c r="Y115" s="137"/>
      <c r="Z115" s="143"/>
      <c r="AB115" s="142"/>
    </row>
    <row r="116" spans="20:28" x14ac:dyDescent="0.3">
      <c r="T116" s="137"/>
      <c r="U116" s="137"/>
      <c r="V116" s="137"/>
      <c r="W116" s="137"/>
      <c r="X116" s="137"/>
      <c r="Y116" s="137"/>
      <c r="Z116" s="143"/>
      <c r="AB116" s="142"/>
    </row>
    <row r="117" spans="20:28" x14ac:dyDescent="0.3">
      <c r="T117" s="137"/>
      <c r="U117" s="137"/>
      <c r="V117" s="137"/>
      <c r="W117" s="137"/>
      <c r="X117" s="137"/>
      <c r="Y117" s="137"/>
      <c r="Z117" s="143"/>
      <c r="AB117" s="142"/>
    </row>
    <row r="118" spans="20:28" x14ac:dyDescent="0.3">
      <c r="T118" s="137"/>
      <c r="U118" s="137"/>
      <c r="V118" s="137"/>
      <c r="W118" s="137"/>
      <c r="X118" s="137"/>
      <c r="Y118" s="137"/>
      <c r="Z118" s="143"/>
      <c r="AB118" s="142"/>
    </row>
    <row r="119" spans="20:28" x14ac:dyDescent="0.3">
      <c r="T119" s="137"/>
      <c r="U119" s="137"/>
      <c r="V119" s="137"/>
      <c r="W119" s="137"/>
      <c r="X119" s="137"/>
      <c r="Y119" s="137"/>
      <c r="Z119" s="143"/>
      <c r="AB119" s="142"/>
    </row>
    <row r="120" spans="20:28" x14ac:dyDescent="0.3">
      <c r="T120" s="137"/>
      <c r="U120" s="137"/>
      <c r="V120" s="137"/>
      <c r="W120" s="137"/>
      <c r="X120" s="137"/>
      <c r="Y120" s="137"/>
      <c r="Z120" s="143"/>
      <c r="AB120" s="142"/>
    </row>
    <row r="121" spans="20:28" x14ac:dyDescent="0.3">
      <c r="T121" s="137"/>
      <c r="U121" s="137"/>
      <c r="V121" s="137"/>
      <c r="W121" s="137"/>
      <c r="X121" s="137"/>
      <c r="Y121" s="137"/>
      <c r="Z121" s="143"/>
      <c r="AB121" s="142"/>
    </row>
    <row r="122" spans="20:28" x14ac:dyDescent="0.3">
      <c r="T122" s="137"/>
      <c r="U122" s="137"/>
      <c r="V122" s="137"/>
      <c r="W122" s="137"/>
      <c r="X122" s="137"/>
      <c r="Y122" s="137"/>
      <c r="Z122" s="143"/>
      <c r="AB122" s="142"/>
    </row>
    <row r="123" spans="20:28" x14ac:dyDescent="0.3">
      <c r="T123" s="137"/>
      <c r="U123" s="137"/>
      <c r="V123" s="137"/>
      <c r="W123" s="137"/>
      <c r="X123" s="137"/>
      <c r="Y123" s="137"/>
      <c r="Z123" s="143"/>
      <c r="AB123" s="142"/>
    </row>
    <row r="124" spans="20:28" x14ac:dyDescent="0.3">
      <c r="T124" s="137"/>
      <c r="U124" s="137"/>
      <c r="V124" s="137"/>
      <c r="W124" s="137"/>
      <c r="X124" s="137"/>
      <c r="Y124" s="137"/>
      <c r="Z124" s="143"/>
      <c r="AB124" s="142"/>
    </row>
    <row r="125" spans="20:28" x14ac:dyDescent="0.3">
      <c r="T125" s="137"/>
      <c r="U125" s="137"/>
      <c r="V125" s="137"/>
      <c r="W125" s="137"/>
      <c r="X125" s="137"/>
      <c r="Y125" s="137"/>
      <c r="Z125" s="143"/>
      <c r="AB125" s="142"/>
    </row>
    <row r="126" spans="20:28" x14ac:dyDescent="0.3">
      <c r="T126" s="137"/>
      <c r="U126" s="137"/>
      <c r="V126" s="137"/>
      <c r="W126" s="137"/>
      <c r="X126" s="137"/>
      <c r="Y126" s="137"/>
      <c r="Z126" s="143"/>
      <c r="AB126" s="142"/>
    </row>
    <row r="127" spans="20:28" x14ac:dyDescent="0.3">
      <c r="T127" s="137"/>
      <c r="U127" s="137"/>
      <c r="V127" s="137"/>
      <c r="W127" s="137"/>
      <c r="X127" s="137"/>
      <c r="Y127" s="137"/>
      <c r="Z127" s="143"/>
      <c r="AB127" s="142"/>
    </row>
    <row r="128" spans="20:28" x14ac:dyDescent="0.3">
      <c r="T128" s="137"/>
      <c r="U128" s="137"/>
      <c r="V128" s="137"/>
      <c r="W128" s="137"/>
      <c r="X128" s="137"/>
      <c r="Y128" s="137"/>
      <c r="Z128" s="143"/>
      <c r="AB128" s="142"/>
    </row>
    <row r="129" spans="20:28" x14ac:dyDescent="0.3">
      <c r="T129" s="137"/>
      <c r="U129" s="137"/>
      <c r="V129" s="137"/>
      <c r="W129" s="137"/>
      <c r="X129" s="137"/>
      <c r="Y129" s="137"/>
      <c r="Z129" s="143"/>
      <c r="AB129" s="142"/>
    </row>
    <row r="130" spans="20:28" x14ac:dyDescent="0.3">
      <c r="T130" s="137"/>
      <c r="U130" s="137"/>
      <c r="V130" s="137"/>
      <c r="W130" s="137"/>
      <c r="X130" s="137"/>
      <c r="Y130" s="137"/>
      <c r="Z130" s="143"/>
      <c r="AB130" s="142"/>
    </row>
    <row r="131" spans="20:28" x14ac:dyDescent="0.3">
      <c r="T131" s="137"/>
      <c r="U131" s="137"/>
      <c r="V131" s="137"/>
      <c r="W131" s="137"/>
      <c r="X131" s="137"/>
      <c r="Y131" s="137"/>
      <c r="Z131" s="143"/>
      <c r="AB131" s="142"/>
    </row>
    <row r="132" spans="20:28" x14ac:dyDescent="0.3">
      <c r="T132" s="137"/>
      <c r="U132" s="137"/>
      <c r="V132" s="137"/>
      <c r="W132" s="137"/>
      <c r="X132" s="137"/>
      <c r="Y132" s="137"/>
      <c r="Z132" s="143"/>
      <c r="AB132" s="142"/>
    </row>
    <row r="133" spans="20:28" x14ac:dyDescent="0.3">
      <c r="T133" s="137"/>
      <c r="U133" s="137"/>
      <c r="V133" s="137"/>
      <c r="W133" s="137"/>
      <c r="X133" s="137"/>
      <c r="Y133" s="137"/>
      <c r="Z133" s="143"/>
      <c r="AB133" s="142"/>
    </row>
    <row r="134" spans="20:28" x14ac:dyDescent="0.3">
      <c r="T134" s="137"/>
      <c r="U134" s="137"/>
      <c r="V134" s="137"/>
      <c r="W134" s="137"/>
      <c r="X134" s="137"/>
      <c r="Y134" s="137"/>
      <c r="Z134" s="143"/>
      <c r="AB134" s="142"/>
    </row>
    <row r="135" spans="20:28" x14ac:dyDescent="0.3">
      <c r="T135" s="137"/>
      <c r="U135" s="137"/>
      <c r="V135" s="137"/>
      <c r="W135" s="137"/>
      <c r="X135" s="137"/>
      <c r="Y135" s="137"/>
      <c r="Z135" s="143"/>
      <c r="AB135" s="142"/>
    </row>
    <row r="136" spans="20:28" x14ac:dyDescent="0.3">
      <c r="T136" s="137"/>
      <c r="U136" s="137"/>
      <c r="V136" s="137"/>
      <c r="W136" s="137"/>
      <c r="X136" s="137"/>
      <c r="Y136" s="137"/>
      <c r="Z136" s="143"/>
      <c r="AB136" s="142"/>
    </row>
    <row r="137" spans="20:28" x14ac:dyDescent="0.3">
      <c r="T137" s="137"/>
      <c r="U137" s="137"/>
      <c r="V137" s="137"/>
      <c r="W137" s="137"/>
      <c r="X137" s="137"/>
      <c r="Y137" s="137"/>
      <c r="Z137" s="143"/>
      <c r="AB137" s="142"/>
    </row>
    <row r="138" spans="20:28" x14ac:dyDescent="0.3">
      <c r="T138" s="137"/>
      <c r="U138" s="137"/>
      <c r="V138" s="137"/>
      <c r="W138" s="137"/>
      <c r="X138" s="137"/>
      <c r="Y138" s="137"/>
      <c r="Z138" s="143"/>
      <c r="AB138" s="142"/>
    </row>
    <row r="139" spans="20:28" x14ac:dyDescent="0.3">
      <c r="T139" s="137"/>
      <c r="U139" s="137"/>
      <c r="V139" s="137"/>
      <c r="W139" s="137"/>
      <c r="X139" s="137"/>
      <c r="Y139" s="137"/>
      <c r="Z139" s="143"/>
      <c r="AB139" s="142"/>
    </row>
    <row r="140" spans="20:28" x14ac:dyDescent="0.3">
      <c r="T140" s="137"/>
      <c r="U140" s="137"/>
      <c r="V140" s="137"/>
      <c r="W140" s="137"/>
      <c r="X140" s="137"/>
      <c r="Y140" s="137"/>
      <c r="Z140" s="143"/>
      <c r="AB140" s="142"/>
    </row>
    <row r="141" spans="20:28" x14ac:dyDescent="0.3">
      <c r="T141" s="137"/>
      <c r="U141" s="137"/>
      <c r="V141" s="137"/>
      <c r="W141" s="137"/>
      <c r="X141" s="137"/>
      <c r="Y141" s="137"/>
      <c r="Z141" s="143"/>
      <c r="AB141" s="142"/>
    </row>
    <row r="142" spans="20:28" x14ac:dyDescent="0.3">
      <c r="T142" s="137"/>
      <c r="U142" s="137"/>
      <c r="V142" s="137"/>
      <c r="W142" s="137"/>
      <c r="X142" s="137"/>
      <c r="Y142" s="137"/>
      <c r="Z142" s="143"/>
      <c r="AB142" s="142"/>
    </row>
    <row r="143" spans="20:28" x14ac:dyDescent="0.3">
      <c r="T143" s="137"/>
      <c r="U143" s="137"/>
      <c r="V143" s="137"/>
      <c r="W143" s="137"/>
      <c r="X143" s="137"/>
      <c r="Y143" s="137"/>
      <c r="Z143" s="143"/>
      <c r="AB143" s="142"/>
    </row>
    <row r="144" spans="20:28" x14ac:dyDescent="0.3">
      <c r="T144" s="137"/>
      <c r="U144" s="137"/>
      <c r="V144" s="137"/>
      <c r="W144" s="137"/>
      <c r="X144" s="137"/>
      <c r="Y144" s="137"/>
      <c r="Z144" s="143"/>
      <c r="AB144" s="142"/>
    </row>
    <row r="145" spans="17:28" x14ac:dyDescent="0.3">
      <c r="T145" s="137"/>
      <c r="U145" s="137"/>
      <c r="V145" s="137"/>
      <c r="W145" s="137"/>
      <c r="X145" s="137"/>
      <c r="Y145" s="137"/>
      <c r="Z145" s="143"/>
      <c r="AB145" s="142"/>
    </row>
    <row r="146" spans="17:28" x14ac:dyDescent="0.3">
      <c r="T146" s="137"/>
      <c r="U146" s="137"/>
      <c r="V146" s="137"/>
      <c r="W146" s="137"/>
      <c r="X146" s="137"/>
      <c r="Y146" s="137"/>
      <c r="Z146" s="143"/>
      <c r="AB146" s="142"/>
    </row>
    <row r="147" spans="17:28" x14ac:dyDescent="0.3">
      <c r="T147" s="137"/>
      <c r="U147" s="137"/>
      <c r="V147" s="137"/>
      <c r="W147" s="137"/>
      <c r="X147" s="137"/>
      <c r="Y147" s="137"/>
      <c r="Z147" s="143"/>
      <c r="AB147" s="142"/>
    </row>
    <row r="148" spans="17:28" x14ac:dyDescent="0.3">
      <c r="T148" s="137"/>
      <c r="U148" s="137"/>
      <c r="V148" s="137"/>
      <c r="W148" s="137"/>
      <c r="X148" s="137"/>
      <c r="Y148" s="137"/>
      <c r="Z148" s="143"/>
      <c r="AB148" s="142"/>
    </row>
    <row r="149" spans="17:28" x14ac:dyDescent="0.3">
      <c r="T149" s="137"/>
      <c r="U149" s="137"/>
      <c r="V149" s="137"/>
      <c r="W149" s="137"/>
      <c r="X149" s="137"/>
      <c r="Y149" s="137"/>
      <c r="Z149" s="143"/>
      <c r="AB149" s="142"/>
    </row>
    <row r="150" spans="17:28" x14ac:dyDescent="0.3">
      <c r="T150" s="137"/>
      <c r="U150" s="137"/>
      <c r="V150" s="137"/>
      <c r="W150" s="137"/>
      <c r="X150" s="137"/>
      <c r="Y150" s="137"/>
      <c r="Z150" s="143"/>
      <c r="AB150" s="142"/>
    </row>
    <row r="151" spans="17:28" x14ac:dyDescent="0.3">
      <c r="Q151" s="140"/>
      <c r="R151" s="140"/>
      <c r="S151" s="140"/>
      <c r="T151" s="138"/>
      <c r="U151" s="138"/>
      <c r="V151" s="138"/>
      <c r="W151" s="138"/>
      <c r="X151" s="138"/>
      <c r="Y151" s="138"/>
    </row>
    <row r="152" spans="17:28" x14ac:dyDescent="0.3">
      <c r="Q152" s="140"/>
      <c r="R152" s="140"/>
      <c r="S152" s="140"/>
      <c r="T152" s="138"/>
      <c r="U152" s="138"/>
      <c r="V152" s="138"/>
      <c r="W152" s="138"/>
      <c r="X152" s="138"/>
      <c r="Y152" s="138"/>
    </row>
    <row r="153" spans="17:28" x14ac:dyDescent="0.3">
      <c r="Q153" s="140"/>
      <c r="R153" s="140"/>
      <c r="S153" s="140"/>
      <c r="T153" s="138"/>
      <c r="U153" s="138"/>
      <c r="V153" s="138"/>
      <c r="W153" s="138"/>
      <c r="X153" s="138"/>
      <c r="Y153" s="138"/>
    </row>
    <row r="154" spans="17:28" x14ac:dyDescent="0.3">
      <c r="Q154" s="140"/>
      <c r="R154" s="140"/>
      <c r="S154" s="140"/>
      <c r="T154" s="138"/>
      <c r="U154" s="138"/>
      <c r="V154" s="138"/>
      <c r="W154" s="138"/>
      <c r="X154" s="138"/>
      <c r="Y154" s="138"/>
    </row>
    <row r="155" spans="17:28" x14ac:dyDescent="0.3">
      <c r="Q155" s="140"/>
      <c r="R155" s="140"/>
      <c r="S155" s="140"/>
      <c r="T155" s="138"/>
      <c r="U155" s="138"/>
      <c r="V155" s="138"/>
      <c r="W155" s="138"/>
      <c r="X155" s="138"/>
      <c r="Y155" s="138"/>
    </row>
    <row r="156" spans="17:28" x14ac:dyDescent="0.3">
      <c r="Q156" s="140"/>
      <c r="R156" s="140"/>
      <c r="S156" s="140"/>
      <c r="T156" s="138"/>
      <c r="U156" s="138"/>
      <c r="V156" s="138"/>
      <c r="W156" s="138"/>
      <c r="X156" s="138"/>
      <c r="Y156" s="138"/>
    </row>
    <row r="157" spans="17:28" x14ac:dyDescent="0.3">
      <c r="Q157" s="140"/>
      <c r="R157" s="140"/>
      <c r="S157" s="140"/>
      <c r="T157" s="138"/>
      <c r="U157" s="138"/>
      <c r="V157" s="138"/>
      <c r="W157" s="138"/>
      <c r="X157" s="138"/>
      <c r="Y157" s="138"/>
    </row>
    <row r="158" spans="17:28" x14ac:dyDescent="0.3">
      <c r="Q158" s="140"/>
      <c r="R158" s="140"/>
      <c r="S158" s="140"/>
      <c r="T158" s="138"/>
      <c r="U158" s="138"/>
      <c r="V158" s="138"/>
      <c r="W158" s="138"/>
      <c r="X158" s="138"/>
      <c r="Y158" s="138"/>
    </row>
    <row r="159" spans="17:28" x14ac:dyDescent="0.3">
      <c r="Q159" s="140"/>
      <c r="R159" s="140"/>
      <c r="S159" s="140"/>
      <c r="T159" s="138"/>
      <c r="U159" s="138"/>
      <c r="V159" s="138"/>
      <c r="W159" s="138"/>
      <c r="X159" s="138"/>
      <c r="Y159" s="138"/>
    </row>
    <row r="160" spans="17:28" x14ac:dyDescent="0.3">
      <c r="Q160" s="140"/>
      <c r="R160" s="140"/>
      <c r="S160" s="140"/>
      <c r="T160" s="138"/>
      <c r="U160" s="138"/>
      <c r="V160" s="138"/>
      <c r="W160" s="138"/>
      <c r="X160" s="138"/>
      <c r="Y160" s="138"/>
    </row>
    <row r="161" spans="17:25" x14ac:dyDescent="0.3">
      <c r="Q161" s="140"/>
      <c r="R161" s="140"/>
      <c r="S161" s="140"/>
      <c r="T161" s="138"/>
      <c r="U161" s="138"/>
      <c r="V161" s="138"/>
      <c r="W161" s="138"/>
      <c r="X161" s="138"/>
      <c r="Y161" s="138"/>
    </row>
    <row r="162" spans="17:25" x14ac:dyDescent="0.3">
      <c r="Q162" s="140"/>
      <c r="R162" s="140"/>
      <c r="S162" s="140"/>
      <c r="T162" s="138"/>
      <c r="U162" s="138"/>
      <c r="V162" s="138"/>
      <c r="W162" s="138"/>
      <c r="X162" s="138"/>
      <c r="Y162" s="138"/>
    </row>
    <row r="163" spans="17:25" x14ac:dyDescent="0.3">
      <c r="Q163" s="140"/>
      <c r="R163" s="140"/>
      <c r="S163" s="140"/>
      <c r="T163" s="138"/>
      <c r="U163" s="138"/>
      <c r="V163" s="138"/>
      <c r="W163" s="138"/>
      <c r="X163" s="138"/>
      <c r="Y163" s="138"/>
    </row>
  </sheetData>
  <sheetProtection sheet="1" objects="1" scenarios="1"/>
  <mergeCells count="13">
    <mergeCell ref="E12:F12"/>
    <mergeCell ref="I9:J9"/>
    <mergeCell ref="I31:K31"/>
    <mergeCell ref="G16:M16"/>
    <mergeCell ref="G23:M23"/>
    <mergeCell ref="L9:M9"/>
    <mergeCell ref="C10:D10"/>
    <mergeCell ref="E3:M3"/>
    <mergeCell ref="E8:F8"/>
    <mergeCell ref="E9:F9"/>
    <mergeCell ref="A3:D3"/>
    <mergeCell ref="C7:D7"/>
    <mergeCell ref="C9:D9"/>
  </mergeCells>
  <phoneticPr fontId="0" type="noConversion"/>
  <pageMargins left="0.39" right="0.19" top="0.98425196850393704" bottom="0.98425196850393704" header="0.51181102362204722" footer="0.51181102362204722"/>
  <pageSetup paperSize="9" orientation="landscape" r:id="rId1"/>
  <headerFooter alignWithMargins="0">
    <oddHeader>&amp;A</oddHeader>
    <oddFooter>&amp;C &amp;D&amp;RSeite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A1"/>
  <sheetViews>
    <sheetView workbookViewId="0"/>
  </sheetViews>
  <sheetFormatPr baseColWidth="10" defaultRowHeight="12.5" x14ac:dyDescent="0.25"/>
  <sheetData/>
  <phoneticPr fontId="0" type="noConversion"/>
  <pageMargins left="0.78740157499999996" right="0.78740157499999996" top="0.984251969" bottom="0.984251969" header="0.4921259845" footer="0.4921259845"/>
  <headerFooter alignWithMargins="0">
    <oddHeader>&amp;A</oddHeader>
    <oddFooter>Seite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/>
  <dimension ref="A1"/>
  <sheetViews>
    <sheetView workbookViewId="0"/>
  </sheetViews>
  <sheetFormatPr baseColWidth="10" defaultRowHeight="12.5" x14ac:dyDescent="0.25"/>
  <sheetData/>
  <phoneticPr fontId="0" type="noConversion"/>
  <pageMargins left="0.78740157499999996" right="0.78740157499999996" top="0.984251969" bottom="0.984251969" header="0.4921259845" footer="0.4921259845"/>
  <headerFooter alignWithMargins="0">
    <oddHeader>&amp;A</oddHeader>
    <oddFooter>Seite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/>
  <dimension ref="A1"/>
  <sheetViews>
    <sheetView workbookViewId="0"/>
  </sheetViews>
  <sheetFormatPr baseColWidth="10" defaultRowHeight="12.5" x14ac:dyDescent="0.25"/>
  <sheetData/>
  <phoneticPr fontId="0" type="noConversion"/>
  <pageMargins left="0.78740157499999996" right="0.78740157499999996" top="0.984251969" bottom="0.984251969" header="0.4921259845" footer="0.4921259845"/>
  <headerFooter alignWithMargins="0">
    <oddHeader>&amp;A</oddHeader>
    <oddFooter>Seite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/>
  <dimension ref="A1"/>
  <sheetViews>
    <sheetView workbookViewId="0"/>
  </sheetViews>
  <sheetFormatPr baseColWidth="10" defaultRowHeight="12.5" x14ac:dyDescent="0.25"/>
  <sheetData/>
  <phoneticPr fontId="0" type="noConversion"/>
  <pageMargins left="0.78740157499999996" right="0.78740157499999996" top="0.984251969" bottom="0.984251969" header="0.4921259845" footer="0.4921259845"/>
  <headerFooter alignWithMargins="0">
    <oddHeader>&amp;A</oddHeader>
    <oddFooter>Seite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/>
  <dimension ref="A1"/>
  <sheetViews>
    <sheetView workbookViewId="0"/>
  </sheetViews>
  <sheetFormatPr baseColWidth="10" defaultRowHeight="12.5" x14ac:dyDescent="0.25"/>
  <sheetData/>
  <phoneticPr fontId="0" type="noConversion"/>
  <pageMargins left="0.78740157499999996" right="0.78740157499999996" top="0.984251969" bottom="0.984251969" header="0.4921259845" footer="0.4921259845"/>
  <headerFooter alignWithMargins="0">
    <oddHeader>&amp;A</oddHeader>
    <oddFooter>Seite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/>
  <dimension ref="A1"/>
  <sheetViews>
    <sheetView workbookViewId="0"/>
  </sheetViews>
  <sheetFormatPr baseColWidth="10" defaultRowHeight="12.5" x14ac:dyDescent="0.25"/>
  <sheetData/>
  <phoneticPr fontId="0" type="noConversion"/>
  <pageMargins left="0.78740157499999996" right="0.78740157499999996" top="0.984251969" bottom="0.984251969" header="0.4921259845" footer="0.4921259845"/>
  <headerFooter alignWithMargins="0">
    <oddHeader>&amp;A</oddHeader>
    <oddFooter>Seite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4"/>
  <dimension ref="A1"/>
  <sheetViews>
    <sheetView workbookViewId="0"/>
  </sheetViews>
  <sheetFormatPr baseColWidth="10" defaultRowHeight="12.5" x14ac:dyDescent="0.25"/>
  <sheetData/>
  <phoneticPr fontId="0" type="noConversion"/>
  <pageMargins left="0.78740157499999996" right="0.78740157499999996" top="0.984251969" bottom="0.984251969" header="0.4921259845" footer="0.4921259845"/>
  <headerFooter alignWithMargins="0">
    <oddHeader>&amp;A</oddHeader>
    <oddFooter>Seite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5"/>
  <dimension ref="A1"/>
  <sheetViews>
    <sheetView workbookViewId="0"/>
  </sheetViews>
  <sheetFormatPr baseColWidth="10" defaultRowHeight="12.5" x14ac:dyDescent="0.25"/>
  <sheetData/>
  <phoneticPr fontId="0" type="noConversion"/>
  <pageMargins left="0.78740157499999996" right="0.78740157499999996" top="0.984251969" bottom="0.984251969" header="0.4921259845" footer="0.4921259845"/>
  <headerFooter alignWithMargins="0">
    <oddHeader>&amp;A</oddHeader>
    <oddFooter>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7</vt:i4>
      </vt:variant>
    </vt:vector>
  </HeadingPairs>
  <TitlesOfParts>
    <vt:vector size="20" baseType="lpstr">
      <vt:lpstr>Anleitung zur Pflege</vt:lpstr>
      <vt:lpstr>Kostensätze</vt:lpstr>
      <vt:lpstr>Umwandlungs-Berechnung</vt:lpstr>
      <vt:lpstr>Kapitalisierung</vt:lpstr>
      <vt:lpstr>Verlagerung Stellensperre</vt:lpstr>
      <vt:lpstr>Tabelle9</vt:lpstr>
      <vt:lpstr>Tabelle10</vt:lpstr>
      <vt:lpstr>Tabelle11</vt:lpstr>
      <vt:lpstr>Tabelle12</vt:lpstr>
      <vt:lpstr>Tabelle13</vt:lpstr>
      <vt:lpstr>Tabelle14</vt:lpstr>
      <vt:lpstr>Tabelle15</vt:lpstr>
      <vt:lpstr>Tabelle16</vt:lpstr>
      <vt:lpstr>Kapitalisierung!Druckbereich</vt:lpstr>
      <vt:lpstr>'Verlagerung Stellensperre'!Druckbereich</vt:lpstr>
      <vt:lpstr>Kapitalisierung!Drucktitel</vt:lpstr>
      <vt:lpstr>monatsende</vt:lpstr>
      <vt:lpstr>monatsende2</vt:lpstr>
      <vt:lpstr>sätze1</vt:lpstr>
      <vt:lpstr>sätze2</vt:lpstr>
    </vt:vector>
  </TitlesOfParts>
  <Company>TU München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Krutzenbichler</dc:creator>
  <cp:lastModifiedBy>Krutzenbichler, Franz</cp:lastModifiedBy>
  <cp:lastPrinted>2026-08-17T10:16:04Z</cp:lastPrinted>
  <dcterms:created xsi:type="dcterms:W3CDTF">1998-08-07T09:31:59Z</dcterms:created>
  <dcterms:modified xsi:type="dcterms:W3CDTF">2026-08-18T12:57:13Z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blage">
    <vt:lpwstr>Verteiler: s. e-mail 20.04.10</vt:lpwstr>
  </property>
</Properties>
</file>