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STEUERREFERAT\VERANSTALTUNGEN\Vorlagen\Fragebogen und SOLL-Kalkulation\"/>
    </mc:Choice>
  </mc:AlternateContent>
  <bookViews>
    <workbookView xWindow="0" yWindow="0" windowWidth="23040" windowHeight="10836"/>
  </bookViews>
  <sheets>
    <sheet name="1.stfZweckbetrieb+Gesamtkosten " sheetId="1" r:id="rId1"/>
    <sheet name="2.steuerpfl. Zusatzleistungen" sheetId="2" r:id="rId2"/>
    <sheet name="3.Sponsoring" sheetId="3" r:id="rId3"/>
    <sheet name="Infos Overheadabzug" sheetId="4" r:id="rId4"/>
    <sheet name="Rechnungserstellung" sheetId="5" r:id="rId5"/>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66" i="1" l="1"/>
  <c r="O15" i="2"/>
  <c r="O90" i="2" l="1"/>
  <c r="O91" i="2"/>
  <c r="O93" i="2" s="1"/>
  <c r="O96" i="2" s="1"/>
  <c r="O54" i="1"/>
  <c r="E7" i="3"/>
  <c r="E9" i="3" s="1"/>
  <c r="O66" i="2"/>
  <c r="O68" i="2" s="1"/>
  <c r="O92" i="2" s="1"/>
  <c r="O60" i="2"/>
  <c r="O54" i="2"/>
  <c r="O23" i="2"/>
  <c r="O95" i="2" s="1"/>
  <c r="O8" i="1"/>
  <c r="L8" i="1" s="1"/>
  <c r="O68" i="1"/>
  <c r="L83" i="1"/>
  <c r="O83" i="1" s="1"/>
  <c r="O87" i="1" s="1"/>
  <c r="O60" i="1"/>
  <c r="O16" i="1"/>
  <c r="O15" i="1"/>
  <c r="O14" i="1"/>
  <c r="O23" i="1" l="1"/>
  <c r="O89" i="1"/>
  <c r="E15" i="3"/>
  <c r="E11" i="3"/>
  <c r="E13" i="3"/>
  <c r="E17" i="3" s="1"/>
  <c r="O103" i="1" s="1"/>
  <c r="O99" i="2"/>
  <c r="O102" i="2" s="1"/>
  <c r="O98" i="2"/>
  <c r="O101" i="2"/>
  <c r="O91" i="1" l="1"/>
  <c r="O92" i="1" s="1"/>
  <c r="O93" i="1" s="1"/>
  <c r="O105" i="2"/>
  <c r="O108" i="2"/>
  <c r="O111" i="2" s="1"/>
  <c r="O114" i="2"/>
  <c r="O104" i="2"/>
  <c r="O107" i="2" s="1"/>
  <c r="O110" i="2" s="1"/>
  <c r="O113" i="2" s="1"/>
  <c r="O117" i="2" s="1"/>
  <c r="O120" i="2" s="1"/>
  <c r="O122" i="2" s="1"/>
  <c r="O95" i="1" l="1"/>
  <c r="O97" i="1" s="1"/>
  <c r="O115" i="2"/>
  <c r="O127" i="2" s="1"/>
  <c r="O107" i="1"/>
  <c r="O126" i="2"/>
  <c r="O98" i="1" l="1"/>
  <c r="O100" i="1" s="1"/>
  <c r="L127" i="2"/>
  <c r="E14" i="5" s="1"/>
  <c r="I127" i="2"/>
  <c r="D11" i="5" s="1"/>
  <c r="E11" i="5" s="1"/>
  <c r="C135" i="1"/>
  <c r="C136" i="1" s="1"/>
  <c r="C118" i="1"/>
  <c r="C129" i="1"/>
  <c r="C130" i="1" s="1"/>
  <c r="L126" i="2"/>
  <c r="E13" i="5" s="1"/>
  <c r="I126" i="2"/>
  <c r="D10" i="5" s="1"/>
  <c r="E10" i="5" s="1"/>
  <c r="O128" i="2"/>
  <c r="O99" i="1" l="1"/>
  <c r="O101" i="1" s="1"/>
  <c r="O104" i="1" s="1"/>
  <c r="O106" i="1" s="1"/>
  <c r="D8" i="5" s="1"/>
  <c r="E8" i="5" s="1"/>
  <c r="E12" i="5" s="1"/>
  <c r="E15" i="5" s="1"/>
  <c r="C117" i="1" l="1"/>
  <c r="O108" i="1"/>
  <c r="C119" i="1" l="1"/>
  <c r="A122" i="1"/>
</calcChain>
</file>

<file path=xl/sharedStrings.xml><?xml version="1.0" encoding="utf-8"?>
<sst xmlns="http://schemas.openxmlformats.org/spreadsheetml/2006/main" count="338" uniqueCount="208">
  <si>
    <t>A. Auftragsspezifische Personalkosten</t>
  </si>
  <si>
    <t>A</t>
  </si>
  <si>
    <t>B</t>
  </si>
  <si>
    <t>C</t>
  </si>
  <si>
    <t>D</t>
  </si>
  <si>
    <t>E</t>
  </si>
  <si>
    <t>Entgeltgruppe</t>
  </si>
  <si>
    <t>Personalvollkosten (PVK)
je Stunde/Jahr</t>
  </si>
  <si>
    <t>zu leistende
Arbeitsstunden</t>
  </si>
  <si>
    <t>Gesamtkosten</t>
  </si>
  <si>
    <t>1. Durch das Projekt finanzierte Beschäftigte</t>
  </si>
  <si>
    <t>1.1 Wissenschaftliche Beschäftigte</t>
  </si>
  <si>
    <t>1.2 Studentische Hilfskräfte</t>
  </si>
  <si>
    <t>2. Am Projekt beteiligte Hochschulbeschäftigte</t>
  </si>
  <si>
    <t>2.1 Professor C/W</t>
  </si>
  <si>
    <t>1 Tag</t>
  </si>
  <si>
    <t>W3</t>
  </si>
  <si>
    <t>2.2 wissenschaftliche Beschäftigte</t>
  </si>
  <si>
    <t>10 Tage</t>
  </si>
  <si>
    <t>E13</t>
  </si>
  <si>
    <t>2.3 Nichtwissenschaftliche Beschäftigte</t>
  </si>
  <si>
    <t>E9</t>
  </si>
  <si>
    <t>3. Forschungszulage (nur bei W2/W3)</t>
  </si>
  <si>
    <t>∑ Personalkosten</t>
  </si>
  <si>
    <t>B. Auftragsspezifische Sachkosten</t>
  </si>
  <si>
    <t>1. Investive Ausstattung</t>
  </si>
  <si>
    <t>1.1 Kalk. Abschreibung (gem. DFG-ND)</t>
  </si>
  <si>
    <t>jährliche Abschreibung bzw. Miete</t>
  </si>
  <si>
    <r>
      <t xml:space="preserve">jährliche Kapazität
</t>
    </r>
    <r>
      <rPr>
        <i/>
        <sz val="11"/>
        <rFont val="TUM Neue Helvetica 55 Regular"/>
        <family val="2"/>
      </rPr>
      <t>(Herstellerangaben)</t>
    </r>
  </si>
  <si>
    <t>Abschreibung je Stunde
(= A : B)</t>
  </si>
  <si>
    <t>auftragsbezogene
Kapazitätseinplanung</t>
  </si>
  <si>
    <t>Messanlage</t>
  </si>
  <si>
    <t>∑ Kalk. Abschreibung</t>
  </si>
  <si>
    <t xml:space="preserve">1.2 Kalk. Zinsen/kalk. Wagnis (derzeit 6,5%)
</t>
  </si>
  <si>
    <t>jährliche kalk. Zinsen</t>
  </si>
  <si>
    <t>Zinsen je Stunde
(= A : B)</t>
  </si>
  <si>
    <t>∑ Kalk. Zinsen</t>
  </si>
  <si>
    <r>
      <t>1.3 Instandhaltungskosten</t>
    </r>
    <r>
      <rPr>
        <sz val="11"/>
        <rFont val="TUM Neue Helvetica 55 Regular"/>
        <family val="2"/>
      </rPr>
      <t xml:space="preserve">
(z.B. Wartungsverträge, Reparaturkosten, Ersatzteile,
 einschl. Zoll und Fracht)</t>
    </r>
  </si>
  <si>
    <t>Kosten der Instandhaltung</t>
  </si>
  <si>
    <t>Instandhaltungskosten
je Stunde (= A : B)</t>
  </si>
  <si>
    <t>∑ Instandhaltungskosten</t>
  </si>
  <si>
    <r>
      <t xml:space="preserve">1.4 Kosten des Anlagenbetriebs
</t>
    </r>
    <r>
      <rPr>
        <sz val="11"/>
        <rFont val="TUM Neue Helvetica 55 Regular"/>
        <family val="2"/>
      </rPr>
      <t>(z.B. Energie,Wasser etc.)</t>
    </r>
  </si>
  <si>
    <t>Verbrauch der Anlage in KWh, m³, etc.</t>
  </si>
  <si>
    <t>Stundenpreis in €</t>
  </si>
  <si>
    <t>Stromkosten für Messanlage</t>
  </si>
  <si>
    <t>∑ Kosten des Anlagenbetriebs</t>
  </si>
  <si>
    <t>1.5 Anlagenbezogene Raum- und 
Bewirtschaftungskosten</t>
  </si>
  <si>
    <t>Raumbedarf
(m² Hauptnutzfläche)</t>
  </si>
  <si>
    <t>(Einsatztage : 30) x ortsübliche monatl. Warmmiete in €</t>
  </si>
  <si>
    <t>∑ Anlagebezogene Raum- und Bewirtschaftungskosten</t>
  </si>
  <si>
    <t>1.6 Sonstige anlagenbezogene Kosten</t>
  </si>
  <si>
    <t>(z.B. Schleifmittel, Werkzeuge etc.)</t>
  </si>
  <si>
    <t>Verbrauchsmaterial pauschal</t>
  </si>
  <si>
    <t>∑ Sonstige anlagenbezogene Kosten</t>
  </si>
  <si>
    <t>2. Materialkosten</t>
  </si>
  <si>
    <t>Tagungsmappen (Mappe, Block, Stift, …) 10 EUR  pP</t>
  </si>
  <si>
    <t>∑  Materialkosten</t>
  </si>
  <si>
    <t>3. Inanspruchnahme von Fremdleistungen</t>
  </si>
  <si>
    <t xml:space="preserve">Vergabe von Aufträgen an Universitätsfremde </t>
  </si>
  <si>
    <t>(z.B. Gutachten, Modelle, Messungen, technische Abnahmen, TÜV, Versuche, externe Dozenten etc.) …..</t>
  </si>
  <si>
    <t>∑  Fremdleistungen</t>
  </si>
  <si>
    <t>4. Sonstige direkt zurechenbare  Kosten</t>
  </si>
  <si>
    <t>Sonst. dem Auftrag direkt zurechenbare Kosten</t>
  </si>
  <si>
    <t>(z.B. Reisekosten, Lizenzkosten, etc.)</t>
  </si>
  <si>
    <t>Imbiss und Getränke</t>
  </si>
  <si>
    <t>∑ Sonstige direkt zurechenbare Kosten</t>
  </si>
  <si>
    <r>
      <t xml:space="preserve">∑  Sachkosten
    </t>
    </r>
    <r>
      <rPr>
        <sz val="11"/>
        <rFont val="TUM Neue Helvetica 55 Regular"/>
        <family val="2"/>
      </rPr>
      <t>(Summe aus 1+2+3+4)</t>
    </r>
  </si>
  <si>
    <t>D. Gewinnzuschlag (grundsätzlich mind. 5 %)</t>
  </si>
  <si>
    <t>F. Overhead Fond 20%</t>
  </si>
  <si>
    <t>H. Umsatzsteuer</t>
  </si>
  <si>
    <r>
      <t xml:space="preserve">C. Selbstkosten der Tagung
</t>
    </r>
    <r>
      <rPr>
        <b/>
        <sz val="11"/>
        <color rgb="FFFFFFFF"/>
        <rFont val="TUM Neue Helvetica 55 Regular"/>
        <family val="2"/>
      </rPr>
      <t xml:space="preserve">   </t>
    </r>
    <r>
      <rPr>
        <sz val="11"/>
        <color rgb="FFFFFFFF"/>
        <rFont val="TUM Neue Helvetica 55 Regular"/>
        <family val="2"/>
      </rPr>
      <t xml:space="preserve"> (∑  aus A + B)</t>
    </r>
  </si>
  <si>
    <r>
      <rPr>
        <b/>
        <sz val="14"/>
        <color rgb="FFFFFFFF"/>
        <rFont val="TUM Neue Helvetica 55 Regular"/>
        <family val="2"/>
      </rPr>
      <t>E. Nettopreis der Tagung</t>
    </r>
    <r>
      <rPr>
        <b/>
        <sz val="11"/>
        <color rgb="FFFFFFFF"/>
        <rFont val="TUM Neue Helvetica 55 Regular"/>
        <family val="2"/>
      </rPr>
      <t xml:space="preserve">
</t>
    </r>
    <r>
      <rPr>
        <b/>
        <sz val="12"/>
        <color rgb="FFFFFFFF"/>
        <rFont val="TUM Neue Helvetica 55 Regular"/>
        <family val="2"/>
      </rPr>
      <t xml:space="preserve">   </t>
    </r>
    <r>
      <rPr>
        <sz val="12"/>
        <color rgb="FFFFFFFF"/>
        <rFont val="TUM Neue Helvetica 55 Regular"/>
        <family val="2"/>
      </rPr>
      <t xml:space="preserve"> (∑  aus C + D)</t>
    </r>
  </si>
  <si>
    <r>
      <rPr>
        <b/>
        <sz val="14"/>
        <color rgb="FFFFFFFF"/>
        <rFont val="TUM Neue Helvetica 55 Regular"/>
        <family val="2"/>
      </rPr>
      <t>I. Brutto-Angebotspreis der Tagung</t>
    </r>
    <r>
      <rPr>
        <b/>
        <sz val="11"/>
        <color rgb="FFFFFFFF"/>
        <rFont val="TUM Neue Helvetica 55 Regular"/>
        <family val="2"/>
      </rPr>
      <t xml:space="preserve">
</t>
    </r>
    <r>
      <rPr>
        <b/>
        <sz val="12"/>
        <color rgb="FFFFFFFF"/>
        <rFont val="TUM Neue Helvetica 55 Regular"/>
        <family val="2"/>
      </rPr>
      <t xml:space="preserve">   </t>
    </r>
    <r>
      <rPr>
        <sz val="12"/>
        <color rgb="FFFFFFFF"/>
        <rFont val="TUM Neue Helvetica 55 Regular"/>
        <family val="2"/>
      </rPr>
      <t xml:space="preserve"> (∑  aus E + H)</t>
    </r>
  </si>
  <si>
    <t>60 EUR / Tag</t>
  </si>
  <si>
    <t>70 Teilnehmende</t>
  </si>
  <si>
    <t>10 EUR / TeilnehmendeR</t>
  </si>
  <si>
    <t>E13, 33%</t>
  </si>
  <si>
    <t>3 Monate</t>
  </si>
  <si>
    <t>./. Umsatzsteuer da umsatzsteuerbefreit nach § 4 Nr. 22a UStG</t>
  </si>
  <si>
    <t>./.</t>
  </si>
  <si>
    <t>Angebotspreis:</t>
  </si>
  <si>
    <t>=</t>
  </si>
  <si>
    <t>Angebotspreis gesamt:</t>
  </si>
  <si>
    <t>Mindest - Teilnehmeranzahl, (zahlend):</t>
  </si>
  <si>
    <t>Umsatzsteuerbefreiung gilt Nicht für Zusatzleistungen und Sponsoring!</t>
  </si>
  <si>
    <t xml:space="preserve">Hochschulbeschäftigte MÜSSEN einkakuliert werden! </t>
  </si>
  <si>
    <t>wahrscheinlich für eine Tagung nicht relevant</t>
  </si>
  <si>
    <t>Overhead MUSS einkalkuliert werden! Overheadabzug erfolgt automatisch 20% des Nettowertes vom Geldeingang</t>
  </si>
  <si>
    <t>Angebotspreis pro Teilnehmer = steuerfrei Teilnehmerentgelt</t>
  </si>
  <si>
    <t>Vereinfachtes Verfahren einer Auftragskalkulation für STEUERFREIE Teilnehmerentgelte ohne steuerpflichtige Zusatzleistungen und Sponsoring</t>
  </si>
  <si>
    <t>1.3 Andere</t>
  </si>
  <si>
    <t>ggfs. die Beschäftigten zeitanteilig aufteilen auf Zusatzleistung und Sponsoring</t>
  </si>
  <si>
    <t>Angebotspreis pro Teilnehmer, Stfr. Teilnehmerentgelt + Zusatzleistungen ./. Sponsoring</t>
  </si>
  <si>
    <t>Vereinfachtes Verfahren einer Auftragskalkulation hier NUR UMSATZSTEUERPFLICHTIGE Zusatzleistungen</t>
  </si>
  <si>
    <t>etwaige Material</t>
  </si>
  <si>
    <t>00 EUR / TeilnehmendeR</t>
  </si>
  <si>
    <t>00 Teilnehmende</t>
  </si>
  <si>
    <t>Umsatzsteuerbefreiung gilt nicht für steuerpflichtige Zusatzleistungen!</t>
  </si>
  <si>
    <t>Angebotspreis pro Teilnehmer = steuerpflichtige Zusatzleistungen</t>
  </si>
  <si>
    <t>Angebotspreis pro Teilnehmer = aus Registerblatt steuerpflichtige Zusatzleistungen</t>
  </si>
  <si>
    <t>+</t>
  </si>
  <si>
    <t>Aktives Sponsoring</t>
  </si>
  <si>
    <t>19% Ust</t>
  </si>
  <si>
    <t>abzgl. Overhead</t>
  </si>
  <si>
    <t>abzgl. Steuern</t>
  </si>
  <si>
    <t>Sponsoring</t>
  </si>
  <si>
    <t>Beispielsumme Brutto, Summe eintragen</t>
  </si>
  <si>
    <t>Beispielfirma - Name eintragen</t>
  </si>
  <si>
    <t>diese Gesamtsumme übernehmen in Rechnung an die Teilnehmer</t>
  </si>
  <si>
    <t>Bitte bedenken: Bei Nichterreichen der Mindesteilnehmeranzahl entsteht ein MINUS und die Veranstaltung kann nicht stattfinden. Bitte z.b. bei Rechnungen oder Einladungen hinweisen! Bei "Minus" wäre z.B. das Einwerben von Sponsoren oder Spenden eine "Rettung".</t>
  </si>
  <si>
    <t xml:space="preserve">die umsatzsteuerpflichtigen Zusatzleistungen und Sponsoring stellen Sie Bitte auf den Registerblättern 2 und 3 dar! </t>
  </si>
  <si>
    <t>Vollwertiges Mittag- oder Abendessen gehören in 2. Registerblatt zu stpfl. Zusatzleistungen</t>
  </si>
  <si>
    <t xml:space="preserve">Hier sogenanntes Fingerfood oder Catering im Vorraum des Seminarraumes. </t>
  </si>
  <si>
    <t>Erstes Registerblatt: steuerfreier Zweckbetrieb (= das ist der eigentliche Zweck Ihrer Veranstaltung) und Gesamtkosten Ihrer Veranstaltung</t>
  </si>
  <si>
    <t>./. Aktives Sponsoring</t>
  </si>
  <si>
    <t xml:space="preserve">./. Förderung, passives Sponsoring, Spenden, Zuschüsse: </t>
  </si>
  <si>
    <t>hier eintragen, ggfs auf welche Positionen Förderung, passives Sponsoring, Spenden, Zuschüsse gelten und insoweit abziehen</t>
  </si>
  <si>
    <t xml:space="preserve">hier aktives Sponsoring aus drittem Registerblatt </t>
  </si>
  <si>
    <t>steuerfreies Teilnehmerentgelt:</t>
  </si>
  <si>
    <t>steuerpflichtige Zusatzleistungen</t>
  </si>
  <si>
    <t>GESAMT:</t>
  </si>
  <si>
    <t>Nettopreis inklusive Overhead</t>
  </si>
  <si>
    <t xml:space="preserve">Abendessen </t>
  </si>
  <si>
    <t>19% Mehrwertsteuersatz beachten</t>
  </si>
  <si>
    <t>7 % Mehrwertsteuersatz beachten</t>
  </si>
  <si>
    <t>H. Umsatzsteuer 19%</t>
  </si>
  <si>
    <t>Umsatzsteuer 7 %</t>
  </si>
  <si>
    <t>Sonstige direkt anrechenbare Kosten für 7 % Ust</t>
  </si>
  <si>
    <t>ggfs. die Beschäftigten zeitanteilig aufteilen auf Teilnehmerentgelte, Zusatzleistung und Sponsoring. Aufteilung auch bei Ust</t>
  </si>
  <si>
    <t>D. Gewinnzuschlag (grundsätzlich mind. 5 %) für Leistungen mit 19 % Ust</t>
  </si>
  <si>
    <t xml:space="preserve">Gewinnzuschlag (grundsätzlich mind 5 %) für Leistungen mit 7 % Ust </t>
  </si>
  <si>
    <t>Nettopreis der Tagung für Leistungen mit 7% Ust</t>
  </si>
  <si>
    <t>F. Overhead Fond 20% für Leiszungen mit 19 % Ust</t>
  </si>
  <si>
    <t>Overhead Fond 20 % für Leistungen mit 7 % Ust</t>
  </si>
  <si>
    <t>Nettopreis inklusive Overhead für Leistungen mit 19 % Ust</t>
  </si>
  <si>
    <t>Nettopreis inkusive Overhead für Leistungen mit 7 % Ust</t>
  </si>
  <si>
    <t xml:space="preserve">Brutto-Angebotspreis der Tagung für Leistungen mit 7 % Ust </t>
  </si>
  <si>
    <r>
      <t xml:space="preserve">C. Selbstkosten der Tagung für Leistungen mit 19 % USt
</t>
    </r>
    <r>
      <rPr>
        <b/>
        <sz val="11"/>
        <color rgb="FFFFFFFF"/>
        <rFont val="TUM Neue Helvetica 55 Regular"/>
        <family val="2"/>
      </rPr>
      <t xml:space="preserve">   </t>
    </r>
    <r>
      <rPr>
        <sz val="11"/>
        <color rgb="FFFFFFFF"/>
        <rFont val="TUM Neue Helvetica 55 Regular"/>
        <family val="2"/>
      </rPr>
      <t xml:space="preserve"> (∑  aus A + B)</t>
    </r>
  </si>
  <si>
    <t xml:space="preserve">Mittagessen </t>
  </si>
  <si>
    <t>Frühstück</t>
  </si>
  <si>
    <t>Brutto-Angebotspreis der Tagung alle Steuersätze gesamt</t>
  </si>
  <si>
    <t>Falls Sie verschiedene Preiskategorien, zum Beispiel für Frühbucher oder Spätbucher, Studenten- oder Vollzahlertarif haben möchten, dann tragen Sie bitte diese Preise selbst hier unten ein.</t>
  </si>
  <si>
    <t xml:space="preserve">Mehwertsteuer anzugeben in Rechnung an Teilnehmer bei Zusatzleistungen: </t>
  </si>
  <si>
    <t>Gesamt :</t>
  </si>
  <si>
    <t>Brutto</t>
  </si>
  <si>
    <t>Netto</t>
  </si>
  <si>
    <t>Ust</t>
  </si>
  <si>
    <t>Zusatzleistungen für 19 % Ust</t>
  </si>
  <si>
    <t>Zusatzleistungen für 7 % USt</t>
  </si>
  <si>
    <t>wenn Sie noch mehr Leistunge haben, dann bitte einfach Zeilen einfügen</t>
  </si>
  <si>
    <t>auf Sie nicht zutreffende Leistungen auf Null setzen</t>
  </si>
  <si>
    <t>Übernachtung mit 7 % Ust</t>
  </si>
  <si>
    <r>
      <t xml:space="preserve">∑  Sachkosten mit 19 % USt
    </t>
    </r>
    <r>
      <rPr>
        <sz val="11"/>
        <rFont val="TUM Neue Helvetica 55 Regular"/>
        <family val="2"/>
      </rPr>
      <t>(Summe aus 1+2+3+4)</t>
    </r>
  </si>
  <si>
    <t>Selbstkosten der Tagung 7% Ust</t>
  </si>
  <si>
    <t xml:space="preserve">bleiben, wird Ihre Veranstaltung im Minus landen! Das darf nicht sein. </t>
  </si>
  <si>
    <r>
      <t xml:space="preserve">I. Brutto-Angebotspreis der Tagung für Leistungen mit 19 % USt
   </t>
    </r>
    <r>
      <rPr>
        <sz val="16"/>
        <color theme="1"/>
        <rFont val="TUM Neue Helvetica 55 Regular"/>
        <family val="2"/>
      </rPr>
      <t xml:space="preserve"> (∑  aus E + H)</t>
    </r>
  </si>
  <si>
    <t>Sachkosten mit 7% Ust</t>
  </si>
  <si>
    <t>Seminarräume, Hörsaal (zum Beispiel Hörsaal gut oder mittel)</t>
  </si>
  <si>
    <t>Wichtig ist, daß Sie bei steuerfreiem Teilnehmerentgelt wie auch bei den steuerpflichtigen Zusatzleistungen NICHT ins Minus geraten.</t>
  </si>
  <si>
    <t>Wenn Sie noch mehr Staffelungen haben wollen, dann fügen Sie bitte diese noch unten selbst nach Vorbild der bereits existierenden dazu.</t>
  </si>
  <si>
    <t>Sie können selbständig die Bezeichnungen in der Spalte A ändern und an Ihre Bedürfnisse anpassen!</t>
  </si>
  <si>
    <t>Personalvollkosten berechnen!</t>
  </si>
  <si>
    <t xml:space="preserve">Hochschulbeschäftigte MÜSSEN einkalkuliert werden! </t>
  </si>
  <si>
    <t>Reisekosten u Übernachtung für 2-3 Keynotespeaker</t>
  </si>
  <si>
    <t>Bitte prüfen Sie alle Formeln auf Plausibilität. Es kann vorkommen, daß bei Versendung die Formeln nicht richtig übertragen werden.</t>
  </si>
  <si>
    <t>Gewinnzuschlag MUSS einkakuliert werden! Sie können einen Gewinnzuschlag in Höhe von bis zu 49,99 % kalkulieren!</t>
  </si>
  <si>
    <t>Ändern Sie bitte gegebenenfalls Ihre Bezeichnungen! Nicht auf Sie Zutreffendes bitte löschen oder auf Null setzen. Bitte achten Sie auf die verschiedene Zuordnung zu steuerfreien und steuerpflichtigen Leistungen!</t>
  </si>
  <si>
    <t xml:space="preserve">Sie können auch die Gesamtsumme "frei" nach oben setzen, z.B. weil Sie eine gerade Gesamtsumme haben wollen. </t>
  </si>
  <si>
    <t>Bitte dabei die Aufteilung in steuerfreies Teilnehmerntgelt und steuerpflichtige Zusatzleistungen selbst vornehmen.</t>
  </si>
  <si>
    <t>bei einer wirtschaftlichen Tätigkeit hat die TUM Hochschule ihre Dienstleistung zu einem Preis zu erbringen, der sowohl sämtliche Kosten, als auch eine angemessene Gewinnspanne enthält, damit der Tatbestand der Beihilfe (siehe Unionsrahmen) nicht gegeben ist. Der Nachweis erfordert die Ermittlung von Vollkosten auf Ebene des Projektes bzw. des einzelnen Kundenauftrages. Weitere Informationen finden Sie unter folgendem Link im Dienstleistungskompass: https://portal.mytum.de/kompass/index/kompass/forschung/EU-Gemeinschaftsrahmen.</t>
  </si>
  <si>
    <t>Ich darf ergänzend darauf hinweisen, dass grundsätzlich jene Beihilfen, bei denen einem Unternehmen oder einem Unternehmenszweig durch die öffentliche Zuwendung finanzielle Vorteile entstehen &amp; die sich in der Konsequenz spürbar wettbewerbsverzerrend auswirken, nicht erlaubt sind. Der Unionsrahmen verbietet eine Quersubventionierung wirtschaftlicher Tätigkeiten aus staatlichen Mitteln.</t>
  </si>
  <si>
    <t>Sehr geehrte Damen und Herren,</t>
  </si>
  <si>
    <t>Um eine Ausnahme zu erreichen, können Sie einen begründeten Antrag mit Stellungnahme der Fakultät an die Hochschulleitung zur Entscheidung übermitteln.</t>
  </si>
  <si>
    <t>Informationen zum Overheadabzug und Gewinnmarge</t>
  </si>
  <si>
    <t>Pos.</t>
  </si>
  <si>
    <t>Menge</t>
  </si>
  <si>
    <t>Einzelpreis</t>
  </si>
  <si>
    <t>Summe</t>
  </si>
  <si>
    <t>Beschreibung</t>
  </si>
  <si>
    <t>*steuerbefreit nach § 4 Abs. 22a UStG</t>
  </si>
  <si>
    <t>1*</t>
  </si>
  <si>
    <t>Gesamt Netto</t>
  </si>
  <si>
    <t>Gesamtbetrag</t>
  </si>
  <si>
    <t>zzgl. 19% Ust. für Pos. 2</t>
  </si>
  <si>
    <t>zzgl. 7% Ust. für Pos. 3</t>
  </si>
  <si>
    <t>NORMALBUCHER/Regulär/zu-treffende Bezeichnung selbst eintragen oder ändern</t>
  </si>
  <si>
    <t>Beispiel für FRÜBUCHER/Studenten/zutreffende Bezeichnung selbst eintragen</t>
  </si>
  <si>
    <t>Beispiel für SPÄTBUCHER/Akademiker/zutreffende Bezeichnung selbst eintragen:</t>
  </si>
  <si>
    <t>Hinweis: wenn Sie unter dem Angebotspreis i.H.v.</t>
  </si>
  <si>
    <t>Wollen Sie für Frühbucher niedrigere Preise verlangen, gleichen Sie durch höhere Preise bei Spätbucher aus.</t>
  </si>
  <si>
    <t>Bitte erstellen Sie für Ihre Veranstaltung eine Musterrechnung.</t>
  </si>
  <si>
    <t xml:space="preserve">Mit der Bekanntgabe der Auftragsnummern senden wir Ihnen eine Musterrechnung zu. </t>
  </si>
  <si>
    <t>Senden Sie uns Ihre Musterrechnung danach zur Prüfung zu.</t>
  </si>
  <si>
    <t xml:space="preserve">Nach Prüfung Ihres Fragebogens und Ihrer Kalkulation richten wir Ihnen Auftragsnummern in SAP ein. </t>
  </si>
  <si>
    <t xml:space="preserve">Dienstleistungskompass &gt; Forschung und Drittmittel (Intranet) &gt; EU &gt; EU-Unionsrahmen </t>
  </si>
  <si>
    <t>dort dann unter Personalvollkosten (aktuelles Jahr)</t>
  </si>
  <si>
    <t>Raumkosten: Dienstleistungskompass &gt; Forschung und Drittmittel (Intranet) &gt; EU &gt; EU-Unionsrahmen, dort unter Verrechnungskostensätze (aktuelles Jahr)</t>
  </si>
  <si>
    <r>
      <t xml:space="preserve">Bei der Kalkulation der </t>
    </r>
    <r>
      <rPr>
        <b/>
        <u/>
        <sz val="14"/>
        <color theme="1"/>
        <rFont val="TUM Neue Helvetica 55 Regular"/>
        <family val="2"/>
      </rPr>
      <t>Raumkosten von zentral verwalteten Seminarräumen und Hörsälen für Fort- und Weiterbildungsangebote</t>
    </r>
    <r>
      <rPr>
        <b/>
        <sz val="14"/>
        <color theme="1"/>
        <rFont val="TUM Neue Helvetica 55 Regular"/>
        <family val="2"/>
      </rPr>
      <t>, bitte</t>
    </r>
    <r>
      <rPr>
        <b/>
        <u/>
        <sz val="14"/>
        <color theme="1"/>
        <rFont val="TUM Neue Helvetica 55 Regular"/>
        <family val="2"/>
      </rPr>
      <t xml:space="preserve"> ZA 4 Immobilien für die entsprechenden Verrechnungskostensätze kontaktieren</t>
    </r>
    <r>
      <rPr>
        <b/>
        <sz val="14"/>
        <color theme="1"/>
        <rFont val="TUM Neue Helvetica 55 Regular"/>
        <family val="2"/>
      </rPr>
      <t>.</t>
    </r>
  </si>
  <si>
    <t>die angegebenen Verrechnungskostensätze pro Quadratmeter aus der Tabelle gelten jeweils für einen vollen Monat! Bitte auf Ihre Tage umrechnen!</t>
  </si>
  <si>
    <r>
      <rPr>
        <b/>
        <u/>
        <sz val="14"/>
        <color theme="1"/>
        <rFont val="TUM Neue Helvetica 55 Regular"/>
        <family val="2"/>
      </rPr>
      <t>Raumkosten:</t>
    </r>
    <r>
      <rPr>
        <b/>
        <sz val="14"/>
        <color theme="1"/>
        <rFont val="TUM Neue Helvetica 55 Regular"/>
        <family val="2"/>
      </rPr>
      <t xml:space="preserve"> Dienstleistungskompass &gt; Forschung und Drittmittel (Intranet) &gt; EU &gt; EU-Unionsrahmen, dort unter Verrechnungskostensätze (aktuelles Jahr)</t>
    </r>
  </si>
  <si>
    <t>Bitte bedenken: Bei Nichterreichen der Mindesteilnehmeranzahl entsteht ein MINUS und die Veranstaltung kann nicht stattfinden. Bitte z.b. bei Rechnungen oder Einladungen hinweisen.</t>
  </si>
  <si>
    <t>(Beispielsumme, Brutto)</t>
  </si>
  <si>
    <t>diese pauschale Steuer MUSS einkalkuliert werden (Betrag wird umgebucht)</t>
  </si>
  <si>
    <t>Mittel, die tatsächlich zur Verfügung stehen</t>
  </si>
  <si>
    <t>Zum Overheadabzug darf ich Sie auf das entsprechende Rundschreiben aus dem Jahr 2017 anbei hinweisen sowie auf die entsprechenden Informationen im Dienstleistungskompass (https://portal.mytum.de/kompass/index/kompass/forschung/sonstige_geldgeber - hier finden Sie auch den Beschluss der Hochschulleitung) hinweisen</t>
  </si>
  <si>
    <r>
      <t xml:space="preserve">Mustertagung 2023, </t>
    </r>
    <r>
      <rPr>
        <sz val="8"/>
        <color theme="1"/>
        <rFont val="Arial"/>
        <family val="2"/>
      </rPr>
      <t>29.-30.11.2023, Tagungsbeitrag* Teilnahme an Tagung*, Imbiss*, Getränke*</t>
    </r>
  </si>
  <si>
    <r>
      <t xml:space="preserve">Mustertagung 2023, </t>
    </r>
    <r>
      <rPr>
        <sz val="8"/>
        <color theme="1"/>
        <rFont val="Arial"/>
        <family val="2"/>
      </rPr>
      <t>am 29.-30.11.2023, Auflistung der Zusatzleistungen zum Beispiel: Bewirtungen Mittagessen am 29. und 30.11.2023 und Abendessen am 29.11.2023 im Musterrestaurant, Frühstück im Musterhotel am 30.11.2023</t>
    </r>
  </si>
  <si>
    <r>
      <t xml:space="preserve">Mustertagung 2023, </t>
    </r>
    <r>
      <rPr>
        <sz val="8"/>
        <color theme="1"/>
        <rFont val="Arial"/>
        <family val="2"/>
      </rPr>
      <t>Übernachtung im Musterhotel vom 29. zum 30.11.2023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</si>
</sst>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6" formatCode="#,##0\ &quot;€&quot;;[Red]\-#,##0\ &quot;€&quot;"/>
    <numFmt numFmtId="7" formatCode="#,##0.00\ &quot;€&quot;;\-#,##0.00\ &quot;€&quot;"/>
    <numFmt numFmtId="8" formatCode="#,##0.00\ &quot;€&quot;;[Red]\-#,##0.00\ &quot;€&quot;"/>
    <numFmt numFmtId="164" formatCode="_-* #,##0.00\ [$€-407]_-;\-* #,##0.00\ [$€-407]_-;_-* &quot;-&quot;??\ [$€-407]_-;_-@_-"/>
    <numFmt numFmtId="165" formatCode="#,##0.00_ ;\-#,##0.00\ "/>
    <numFmt numFmtId="166" formatCode="#,##0.00\ &quot;€&quot;"/>
    <numFmt numFmtId="168" formatCode="#,##0.000\ [$€-407];\-#,##0.000\ [$€-407]"/>
  </numFmts>
  <fonts count="52" x14ac:knownFonts="1">
    <font>
      <sz val="11"/>
      <color theme="1"/>
      <name val="Calibri"/>
      <family val="2"/>
      <scheme val="minor"/>
    </font>
    <font>
      <b/>
      <u/>
      <sz val="11"/>
      <name val="TUM Neue Helvetica 55 Regular"/>
      <family val="2"/>
    </font>
    <font>
      <b/>
      <sz val="11"/>
      <name val="TUM Neue Helvetica 55 Regular"/>
      <family val="2"/>
    </font>
    <font>
      <sz val="11"/>
      <name val="TUM Neue Helvetica 55 Regular"/>
      <family val="2"/>
    </font>
    <font>
      <sz val="14"/>
      <name val="TUM Neue Helvetica 55 Regular"/>
      <family val="2"/>
    </font>
    <font>
      <b/>
      <sz val="14"/>
      <name val="TUM Neue Helvetica 55 Regular"/>
      <family val="2"/>
    </font>
    <font>
      <u/>
      <sz val="11"/>
      <name val="TUM Neue Helvetica 55 Regular"/>
      <family val="2"/>
    </font>
    <font>
      <i/>
      <sz val="11"/>
      <name val="TUM Neue Helvetica 55 Regular"/>
      <family val="2"/>
    </font>
    <font>
      <sz val="12"/>
      <name val="TUM Neue Helvetica 55 Regular"/>
      <family val="2"/>
    </font>
    <font>
      <sz val="11"/>
      <color theme="1"/>
      <name val="Calibri"/>
      <family val="2"/>
    </font>
    <font>
      <b/>
      <sz val="14"/>
      <color rgb="FFFFFFFF"/>
      <name val="TUM Neue Helvetica 55 Regular"/>
      <family val="2"/>
    </font>
    <font>
      <b/>
      <sz val="11"/>
      <color rgb="FFFFFFFF"/>
      <name val="TUM Neue Helvetica 55 Regular"/>
      <family val="2"/>
    </font>
    <font>
      <b/>
      <sz val="12"/>
      <color rgb="FFFFFFFF"/>
      <name val="TUM Neue Helvetica 55 Regular"/>
      <family val="2"/>
    </font>
    <font>
      <b/>
      <u/>
      <sz val="11"/>
      <color rgb="FFFFFFFF"/>
      <name val="TUM Neue Helvetica 55 Regular"/>
      <family val="2"/>
    </font>
    <font>
      <sz val="11"/>
      <color rgb="FFFFFFFF"/>
      <name val="TUM Neue Helvetica 55 Regular"/>
      <family val="2"/>
    </font>
    <font>
      <sz val="12"/>
      <color rgb="FFFFFFFF"/>
      <name val="TUM Neue Helvetica 55 Regular"/>
      <family val="2"/>
    </font>
    <font>
      <b/>
      <sz val="16"/>
      <color theme="1"/>
      <name val="TUM Neue Helvetica 55 Regular"/>
      <family val="2"/>
    </font>
    <font>
      <b/>
      <sz val="16"/>
      <name val="TUM Neue Helvetica 55 Regular"/>
      <family val="2"/>
    </font>
    <font>
      <b/>
      <sz val="16"/>
      <color theme="1"/>
      <name val="Calibri"/>
      <family val="2"/>
    </font>
    <font>
      <b/>
      <u/>
      <sz val="20"/>
      <name val="TUM Neue Helvetica 55 Regular"/>
      <family val="2"/>
    </font>
    <font>
      <b/>
      <sz val="14"/>
      <color theme="1"/>
      <name val="TUM Neue Helvetica 55 Regular"/>
      <family val="2"/>
    </font>
    <font>
      <b/>
      <sz val="14"/>
      <color rgb="FFFF0000"/>
      <name val="TUM Neue Helvetica 55 Regular"/>
      <family val="2"/>
    </font>
    <font>
      <b/>
      <sz val="18"/>
      <name val="TUM Neue Helvetica 55 Regular"/>
      <family val="2"/>
    </font>
    <font>
      <b/>
      <sz val="18"/>
      <color theme="1"/>
      <name val="TUM Neue Helvetica 55 Regular"/>
      <family val="2"/>
    </font>
    <font>
      <sz val="18"/>
      <color theme="1"/>
      <name val="Calibri"/>
      <family val="2"/>
    </font>
    <font>
      <sz val="14"/>
      <color theme="1"/>
      <name val="TUM Neue Helvetica 55 Regular"/>
      <family val="2"/>
    </font>
    <font>
      <b/>
      <sz val="12"/>
      <color theme="1"/>
      <name val="TUM Neue Helvetica 55 Regular"/>
      <family val="2"/>
    </font>
    <font>
      <b/>
      <sz val="11"/>
      <color theme="1"/>
      <name val="Calibri"/>
      <family val="2"/>
    </font>
    <font>
      <b/>
      <sz val="14"/>
      <color theme="0"/>
      <name val="TUM Neue Helvetica 55 Regular"/>
      <family val="2"/>
    </font>
    <font>
      <b/>
      <sz val="11"/>
      <color theme="1"/>
      <name val="TUM Neue Helvetica 55 Regular"/>
      <family val="2"/>
    </font>
    <font>
      <b/>
      <sz val="10"/>
      <color rgb="FFFFFFFF"/>
      <name val="TUM Neue Helvetica 55 Regular"/>
      <family val="2"/>
    </font>
    <font>
      <b/>
      <sz val="11"/>
      <color theme="0"/>
      <name val="TUM Neue Helvetica 55 Regular"/>
      <family val="2"/>
    </font>
    <font>
      <sz val="11"/>
      <color theme="0"/>
      <name val="TUM Neue Helvetica 55 Regular"/>
      <family val="2"/>
    </font>
    <font>
      <sz val="14"/>
      <color theme="0"/>
      <name val="TUM Neue Helvetica 55 Regular"/>
      <family val="2"/>
    </font>
    <font>
      <b/>
      <sz val="10"/>
      <color theme="0"/>
      <name val="TUM Neue Helvetica 55 Regular"/>
      <family val="2"/>
    </font>
    <font>
      <sz val="10"/>
      <color theme="0"/>
      <name val="TUM Neue Helvetica 55 Regular"/>
      <family val="2"/>
    </font>
    <font>
      <sz val="16"/>
      <color theme="1"/>
      <name val="TUM Neue Helvetica 55 Regular"/>
      <family val="2"/>
    </font>
    <font>
      <b/>
      <sz val="16"/>
      <color theme="0"/>
      <name val="TUM Neue Helvetica 55 Regular"/>
      <family val="2"/>
    </font>
    <font>
      <b/>
      <sz val="18"/>
      <color theme="0"/>
      <name val="TUM Neue Helvetica 55 Regular"/>
      <family val="2"/>
    </font>
    <font>
      <b/>
      <sz val="16"/>
      <color rgb="FFFFFFFF"/>
      <name val="TUM Neue Helvetica 55 Regular"/>
      <family val="2"/>
    </font>
    <font>
      <b/>
      <sz val="16"/>
      <color rgb="FFFF0000"/>
      <name val="TUM Neue Helvetica 55 Regular"/>
      <family val="2"/>
    </font>
    <font>
      <u/>
      <sz val="11"/>
      <color theme="10"/>
      <name val="Calibri"/>
      <family val="2"/>
      <scheme val="minor"/>
    </font>
    <font>
      <sz val="11"/>
      <color theme="1"/>
      <name val="Arial"/>
      <family val="2"/>
    </font>
    <font>
      <sz val="8"/>
      <color theme="1"/>
      <name val="Arial"/>
      <family val="2"/>
    </font>
    <font>
      <b/>
      <sz val="11"/>
      <color theme="1"/>
      <name val="Arial"/>
      <family val="2"/>
    </font>
    <font>
      <b/>
      <sz val="20"/>
      <name val="TUM Neue Helvetica 55 Regular"/>
      <family val="2"/>
    </font>
    <font>
      <sz val="20"/>
      <name val="TUM Neue Helvetica 55 Regular"/>
      <family val="2"/>
    </font>
    <font>
      <b/>
      <sz val="20"/>
      <color theme="1"/>
      <name val="TUM Neue Helvetica 55 Regular"/>
      <family val="2"/>
    </font>
    <font>
      <b/>
      <sz val="20"/>
      <color theme="1"/>
      <name val="Calibri"/>
      <family val="2"/>
    </font>
    <font>
      <b/>
      <sz val="14"/>
      <color theme="1"/>
      <name val="Calibri"/>
      <family val="2"/>
    </font>
    <font>
      <b/>
      <u/>
      <sz val="14"/>
      <color theme="1"/>
      <name val="TUM Neue Helvetica 55 Regular"/>
      <family val="2"/>
    </font>
    <font>
      <sz val="12"/>
      <color theme="1"/>
      <name val="TUM Neue Helvetica 55 Regular"/>
      <family val="2"/>
    </font>
  </fonts>
  <fills count="21">
    <fill>
      <patternFill patternType="none"/>
    </fill>
    <fill>
      <patternFill patternType="gray125"/>
    </fill>
    <fill>
      <patternFill patternType="solid">
        <fgColor rgb="FFFFFFFF"/>
        <bgColor rgb="FF000000"/>
      </patternFill>
    </fill>
    <fill>
      <patternFill patternType="solid">
        <fgColor rgb="FF44546A"/>
        <bgColor rgb="FF000000"/>
      </patternFill>
    </fill>
    <fill>
      <patternFill patternType="solid">
        <fgColor rgb="FFBFBFBF"/>
        <bgColor rgb="FF000000"/>
      </patternFill>
    </fill>
    <fill>
      <patternFill patternType="solid">
        <fgColor rgb="FF5B9BD5"/>
        <bgColor rgb="FF000000"/>
      </patternFill>
    </fill>
    <fill>
      <patternFill patternType="solid">
        <fgColor rgb="FFC9C9C9"/>
        <bgColor rgb="FF000000"/>
      </patternFill>
    </fill>
    <fill>
      <patternFill patternType="solid">
        <fgColor rgb="FF00B0F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7" tint="0.39997558519241921"/>
        <bgColor rgb="FF000000"/>
      </patternFill>
    </fill>
    <fill>
      <patternFill patternType="solid">
        <fgColor theme="9" tint="0.39997558519241921"/>
        <bgColor indexed="64"/>
      </patternFill>
    </fill>
    <fill>
      <patternFill patternType="solid">
        <fgColor theme="9" tint="0.39997558519241921"/>
        <bgColor rgb="FF000000"/>
      </patternFill>
    </fill>
    <fill>
      <patternFill patternType="solid">
        <fgColor theme="3" tint="0.39997558519241921"/>
        <bgColor rgb="FF000000"/>
      </patternFill>
    </fill>
    <fill>
      <patternFill patternType="solid">
        <fgColor rgb="FF92D050"/>
        <bgColor rgb="FF000000"/>
      </patternFill>
    </fill>
    <fill>
      <patternFill patternType="solid">
        <fgColor rgb="FF92D050"/>
        <bgColor indexed="64"/>
      </patternFill>
    </fill>
    <fill>
      <patternFill patternType="solid">
        <fgColor rgb="FF00B050"/>
        <bgColor rgb="FF000000"/>
      </patternFill>
    </fill>
    <fill>
      <patternFill patternType="solid">
        <fgColor rgb="FF00B050"/>
        <bgColor indexed="64"/>
      </patternFill>
    </fill>
    <fill>
      <patternFill patternType="solid">
        <fgColor rgb="FF002060"/>
        <bgColor rgb="FF000000"/>
      </patternFill>
    </fill>
    <fill>
      <patternFill patternType="solid">
        <fgColor theme="0" tint="-0.14999847407452621"/>
        <bgColor rgb="FF000000"/>
      </patternFill>
    </fill>
  </fills>
  <borders count="65">
    <border>
      <left/>
      <right/>
      <top/>
      <bottom/>
      <diagonal/>
    </border>
    <border>
      <left style="thin">
        <color indexed="64"/>
      </left>
      <right style="thick">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ck">
        <color indexed="64"/>
      </left>
      <right/>
      <top style="thin">
        <color indexed="64"/>
      </top>
      <bottom/>
      <diagonal/>
    </border>
    <border>
      <left style="thin">
        <color indexed="64"/>
      </left>
      <right style="thick">
        <color indexed="64"/>
      </right>
      <top/>
      <bottom/>
      <diagonal/>
    </border>
    <border>
      <left/>
      <right style="thin">
        <color indexed="64"/>
      </right>
      <top/>
      <bottom/>
      <diagonal/>
    </border>
    <border>
      <left style="thin">
        <color indexed="64"/>
      </left>
      <right/>
      <top/>
      <bottom/>
      <diagonal/>
    </border>
    <border>
      <left style="thick">
        <color indexed="64"/>
      </left>
      <right/>
      <top/>
      <bottom/>
      <diagonal/>
    </border>
    <border>
      <left/>
      <right style="thick">
        <color indexed="64"/>
      </right>
      <top/>
      <bottom/>
      <diagonal/>
    </border>
    <border>
      <left style="thin">
        <color indexed="64"/>
      </left>
      <right style="thick">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ck">
        <color indexed="64"/>
      </left>
      <right/>
      <top/>
      <bottom style="hair">
        <color indexed="64"/>
      </bottom>
      <diagonal/>
    </border>
    <border>
      <left style="thin">
        <color indexed="64"/>
      </left>
      <right/>
      <top/>
      <bottom style="thin">
        <color indexed="64"/>
      </bottom>
      <diagonal/>
    </border>
    <border>
      <left style="thin">
        <color indexed="64"/>
      </left>
      <right style="thick">
        <color indexed="64"/>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style="thick">
        <color indexed="64"/>
      </left>
      <right/>
      <top/>
      <bottom style="thick">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double">
        <color indexed="64"/>
      </bottom>
      <diagonal/>
    </border>
    <border>
      <left/>
      <right/>
      <top style="double">
        <color indexed="64"/>
      </top>
      <bottom style="double">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ck">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ck">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medium">
        <color indexed="64"/>
      </left>
      <right style="thick">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41" fillId="0" borderId="0" applyNumberFormat="0" applyFill="0" applyBorder="0" applyAlignment="0" applyProtection="0"/>
  </cellStyleXfs>
  <cellXfs count="534">
    <xf numFmtId="0" fontId="0" fillId="0" borderId="0" xfId="0"/>
    <xf numFmtId="0" fontId="2" fillId="2" borderId="0" xfId="0" applyFont="1" applyFill="1" applyBorder="1"/>
    <xf numFmtId="0" fontId="3" fillId="2" borderId="0" xfId="0" applyFont="1" applyFill="1" applyBorder="1"/>
    <xf numFmtId="0" fontId="3" fillId="2" borderId="0" xfId="0" applyFont="1" applyFill="1" applyBorder="1" applyAlignment="1">
      <alignment vertical="center"/>
    </xf>
    <xf numFmtId="0" fontId="9" fillId="0" borderId="0" xfId="0" applyFont="1" applyFill="1" applyBorder="1"/>
    <xf numFmtId="0" fontId="3" fillId="2" borderId="0" xfId="0" applyFont="1" applyFill="1" applyBorder="1" applyAlignment="1">
      <alignment horizontal="center"/>
    </xf>
    <xf numFmtId="0" fontId="10" fillId="3" borderId="1" xfId="0" applyFont="1" applyFill="1" applyBorder="1" applyAlignment="1">
      <alignment vertical="top"/>
    </xf>
    <xf numFmtId="0" fontId="11" fillId="3" borderId="2" xfId="0" applyFont="1" applyFill="1" applyBorder="1" applyAlignment="1">
      <alignment vertical="center"/>
    </xf>
    <xf numFmtId="0" fontId="12" fillId="3" borderId="2" xfId="0" applyFont="1" applyFill="1" applyBorder="1" applyAlignment="1">
      <alignment horizontal="center" vertical="top"/>
    </xf>
    <xf numFmtId="0" fontId="12" fillId="3" borderId="3" xfId="0" applyFont="1" applyFill="1" applyBorder="1" applyAlignment="1">
      <alignment vertical="top"/>
    </xf>
    <xf numFmtId="0" fontId="12" fillId="3" borderId="2" xfId="0" applyFont="1" applyFill="1" applyBorder="1" applyAlignment="1">
      <alignment vertical="top"/>
    </xf>
    <xf numFmtId="0" fontId="12" fillId="3" borderId="4" xfId="0" applyFont="1" applyFill="1" applyBorder="1" applyAlignment="1">
      <alignment vertical="top"/>
    </xf>
    <xf numFmtId="0" fontId="12" fillId="3" borderId="5" xfId="0" applyFont="1" applyFill="1" applyBorder="1" applyAlignment="1">
      <alignment vertical="top"/>
    </xf>
    <xf numFmtId="0" fontId="12" fillId="3" borderId="3" xfId="0" applyFont="1" applyFill="1" applyBorder="1" applyAlignment="1">
      <alignment horizontal="center" vertical="top"/>
    </xf>
    <xf numFmtId="0" fontId="3" fillId="2" borderId="6" xfId="0" applyFont="1" applyFill="1" applyBorder="1" applyAlignment="1">
      <alignment vertical="top"/>
    </xf>
    <xf numFmtId="0" fontId="3" fillId="2" borderId="0" xfId="0" applyFont="1" applyFill="1" applyBorder="1" applyAlignment="1">
      <alignment vertical="top"/>
    </xf>
    <xf numFmtId="0" fontId="3" fillId="2" borderId="7" xfId="0" applyFont="1" applyFill="1" applyBorder="1"/>
    <xf numFmtId="0" fontId="3" fillId="2" borderId="8" xfId="0" applyFont="1" applyFill="1" applyBorder="1"/>
    <xf numFmtId="0" fontId="3" fillId="2" borderId="9" xfId="0" applyFont="1" applyFill="1" applyBorder="1"/>
    <xf numFmtId="0" fontId="3" fillId="2" borderId="7" xfId="0" applyFont="1" applyFill="1" applyBorder="1" applyAlignment="1">
      <alignment vertical="center"/>
    </xf>
    <xf numFmtId="0" fontId="2" fillId="2" borderId="6" xfId="0" applyFont="1" applyFill="1" applyBorder="1" applyAlignment="1">
      <alignment vertical="top"/>
    </xf>
    <xf numFmtId="0" fontId="3" fillId="2" borderId="7" xfId="0" applyFont="1" applyFill="1" applyBorder="1" applyAlignment="1">
      <alignment horizontal="center"/>
    </xf>
    <xf numFmtId="0" fontId="3" fillId="4" borderId="0" xfId="0" applyFont="1" applyFill="1" applyBorder="1" applyAlignment="1">
      <alignment horizontal="center" vertical="top"/>
    </xf>
    <xf numFmtId="0" fontId="3" fillId="2" borderId="7" xfId="0" applyFont="1" applyFill="1" applyBorder="1" applyAlignment="1">
      <alignment horizontal="center" vertical="center"/>
    </xf>
    <xf numFmtId="0" fontId="3" fillId="2" borderId="0" xfId="0" applyFont="1" applyFill="1" applyBorder="1" applyAlignment="1">
      <alignment horizontal="center" vertical="center"/>
    </xf>
    <xf numFmtId="0" fontId="3" fillId="4" borderId="0" xfId="0" applyFont="1" applyFill="1" applyBorder="1" applyAlignment="1">
      <alignment horizontal="center" vertical="top" wrapText="1"/>
    </xf>
    <xf numFmtId="0" fontId="3" fillId="2" borderId="0"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2" fillId="4" borderId="7" xfId="0" applyFont="1" applyFill="1" applyBorder="1" applyAlignment="1">
      <alignment horizontal="right" vertical="top"/>
    </xf>
    <xf numFmtId="0" fontId="2" fillId="2" borderId="7" xfId="0" applyFont="1" applyFill="1" applyBorder="1" applyAlignment="1">
      <alignment horizontal="center" vertical="center"/>
    </xf>
    <xf numFmtId="0" fontId="4" fillId="2" borderId="0" xfId="0" applyFont="1" applyFill="1" applyBorder="1" applyAlignment="1">
      <alignment horizontal="center"/>
    </xf>
    <xf numFmtId="0" fontId="4" fillId="2" borderId="7" xfId="0" applyFont="1" applyFill="1" applyBorder="1" applyAlignment="1">
      <alignment horizontal="center"/>
    </xf>
    <xf numFmtId="0" fontId="4" fillId="2" borderId="8" xfId="0" applyFont="1" applyFill="1" applyBorder="1" applyAlignment="1">
      <alignment horizontal="center"/>
    </xf>
    <xf numFmtId="0" fontId="4" fillId="2" borderId="9" xfId="0" applyFont="1" applyFill="1" applyBorder="1" applyAlignment="1">
      <alignment horizontal="center"/>
    </xf>
    <xf numFmtId="164" fontId="4" fillId="2" borderId="7" xfId="0" applyNumberFormat="1" applyFont="1" applyFill="1" applyBorder="1" applyAlignment="1">
      <alignment horizontal="right" vertical="center"/>
    </xf>
    <xf numFmtId="8" fontId="4" fillId="2" borderId="0" xfId="0" applyNumberFormat="1" applyFont="1" applyFill="1" applyBorder="1" applyAlignment="1">
      <alignment horizontal="center"/>
    </xf>
    <xf numFmtId="0" fontId="2" fillId="2" borderId="9" xfId="0" applyFont="1" applyFill="1" applyBorder="1"/>
    <xf numFmtId="0" fontId="3" fillId="2" borderId="8" xfId="0" applyFont="1" applyFill="1" applyBorder="1" applyAlignment="1">
      <alignment horizontal="center"/>
    </xf>
    <xf numFmtId="0" fontId="3" fillId="2" borderId="10" xfId="0" applyFont="1" applyFill="1" applyBorder="1" applyAlignment="1">
      <alignment horizontal="center"/>
    </xf>
    <xf numFmtId="0" fontId="3" fillId="2" borderId="9" xfId="0" applyFont="1" applyFill="1" applyBorder="1" applyAlignment="1">
      <alignment horizontal="center"/>
    </xf>
    <xf numFmtId="0" fontId="2" fillId="2" borderId="11" xfId="0" applyFont="1" applyFill="1" applyBorder="1" applyAlignment="1">
      <alignment vertical="top"/>
    </xf>
    <xf numFmtId="0" fontId="3" fillId="2" borderId="12" xfId="0" applyFont="1" applyFill="1" applyBorder="1"/>
    <xf numFmtId="0" fontId="4" fillId="2" borderId="12" xfId="0" applyFont="1" applyFill="1" applyBorder="1" applyAlignment="1">
      <alignment horizontal="center"/>
    </xf>
    <xf numFmtId="0" fontId="4" fillId="2" borderId="13" xfId="0" applyFont="1" applyFill="1" applyBorder="1" applyAlignment="1">
      <alignment horizontal="center"/>
    </xf>
    <xf numFmtId="0" fontId="4" fillId="2" borderId="14" xfId="0" applyFont="1" applyFill="1" applyBorder="1" applyAlignment="1">
      <alignment horizontal="center"/>
    </xf>
    <xf numFmtId="164" fontId="4" fillId="2" borderId="13" xfId="0" applyNumberFormat="1" applyFont="1" applyFill="1" applyBorder="1" applyAlignment="1">
      <alignment horizontal="right" vertical="center"/>
    </xf>
    <xf numFmtId="0" fontId="4" fillId="2" borderId="4" xfId="0" applyFont="1" applyFill="1" applyBorder="1" applyAlignment="1">
      <alignment horizontal="center"/>
    </xf>
    <xf numFmtId="0" fontId="4" fillId="2" borderId="7" xfId="0" applyFont="1" applyFill="1" applyBorder="1" applyAlignment="1">
      <alignment horizontal="right" vertical="center"/>
    </xf>
    <xf numFmtId="0" fontId="4" fillId="2" borderId="10" xfId="0" applyFont="1" applyFill="1" applyBorder="1" applyAlignment="1">
      <alignment horizontal="center"/>
    </xf>
    <xf numFmtId="164" fontId="5" fillId="2" borderId="7" xfId="0" applyNumberFormat="1" applyFont="1" applyFill="1" applyBorder="1" applyAlignment="1">
      <alignment horizontal="right" vertical="center"/>
    </xf>
    <xf numFmtId="0" fontId="11" fillId="3" borderId="2" xfId="0" applyFont="1" applyFill="1" applyBorder="1" applyAlignment="1">
      <alignment horizontal="center" vertical="center"/>
    </xf>
    <xf numFmtId="0" fontId="11" fillId="3" borderId="3" xfId="0" applyFont="1" applyFill="1" applyBorder="1" applyAlignment="1">
      <alignment vertical="center"/>
    </xf>
    <xf numFmtId="0" fontId="11" fillId="3" borderId="4" xfId="0" applyFont="1" applyFill="1" applyBorder="1" applyAlignment="1">
      <alignment vertical="center"/>
    </xf>
    <xf numFmtId="0" fontId="11" fillId="3" borderId="5" xfId="0" applyFont="1" applyFill="1" applyBorder="1" applyAlignment="1">
      <alignment vertical="center"/>
    </xf>
    <xf numFmtId="0" fontId="11" fillId="3" borderId="3" xfId="0" applyFont="1" applyFill="1" applyBorder="1" applyAlignment="1">
      <alignment horizontal="center" vertical="center"/>
    </xf>
    <xf numFmtId="0" fontId="10" fillId="5" borderId="6" xfId="0" applyFont="1" applyFill="1" applyBorder="1" applyAlignment="1">
      <alignment vertical="top"/>
    </xf>
    <xf numFmtId="0" fontId="13" fillId="5" borderId="0" xfId="0" applyFont="1" applyFill="1" applyBorder="1" applyAlignment="1">
      <alignment vertical="top"/>
    </xf>
    <xf numFmtId="0" fontId="14" fillId="5" borderId="0" xfId="0" applyFont="1" applyFill="1" applyBorder="1"/>
    <xf numFmtId="0" fontId="14" fillId="5" borderId="7" xfId="0" applyFont="1" applyFill="1" applyBorder="1"/>
    <xf numFmtId="0" fontId="14" fillId="5" borderId="8" xfId="0" applyFont="1" applyFill="1" applyBorder="1"/>
    <xf numFmtId="0" fontId="14" fillId="5" borderId="9" xfId="0" applyFont="1" applyFill="1" applyBorder="1"/>
    <xf numFmtId="0" fontId="14" fillId="5" borderId="7" xfId="0" applyFont="1" applyFill="1" applyBorder="1" applyAlignment="1">
      <alignment vertical="center"/>
    </xf>
    <xf numFmtId="0" fontId="1" fillId="2" borderId="6" xfId="0" applyFont="1" applyFill="1" applyBorder="1" applyAlignment="1">
      <alignment vertical="top"/>
    </xf>
    <xf numFmtId="0" fontId="1" fillId="2" borderId="0" xfId="0" applyFont="1" applyFill="1" applyBorder="1" applyAlignment="1">
      <alignment vertical="top"/>
    </xf>
    <xf numFmtId="0" fontId="6" fillId="2" borderId="6" xfId="0" applyFont="1" applyFill="1" applyBorder="1" applyAlignment="1">
      <alignment vertical="top"/>
    </xf>
    <xf numFmtId="0" fontId="6" fillId="2" borderId="0" xfId="0" applyFont="1" applyFill="1" applyBorder="1" applyAlignment="1">
      <alignment vertical="center"/>
    </xf>
    <xf numFmtId="0" fontId="3" fillId="2" borderId="7" xfId="0" applyFont="1" applyFill="1" applyBorder="1" applyAlignment="1">
      <alignment horizontal="center" vertical="center" wrapText="1"/>
    </xf>
    <xf numFmtId="0" fontId="3" fillId="2" borderId="7" xfId="0" applyFont="1" applyFill="1" applyBorder="1" applyAlignment="1">
      <alignment vertical="center" wrapText="1"/>
    </xf>
    <xf numFmtId="0" fontId="3" fillId="2" borderId="0" xfId="0" applyFont="1" applyFill="1" applyBorder="1" applyAlignment="1">
      <alignment vertical="center" wrapText="1"/>
    </xf>
    <xf numFmtId="0" fontId="3" fillId="2" borderId="0" xfId="0" applyFont="1" applyFill="1" applyBorder="1" applyAlignment="1">
      <alignment horizontal="center" vertical="top" wrapText="1"/>
    </xf>
    <xf numFmtId="0" fontId="2" fillId="2" borderId="7" xfId="0" applyFont="1" applyFill="1" applyBorder="1" applyAlignment="1">
      <alignment horizontal="right" vertical="top"/>
    </xf>
    <xf numFmtId="6" fontId="4" fillId="2" borderId="0" xfId="0" applyNumberFormat="1" applyFont="1" applyFill="1" applyBorder="1" applyAlignment="1">
      <alignment horizontal="center"/>
    </xf>
    <xf numFmtId="0" fontId="4" fillId="2" borderId="0" xfId="0" applyFont="1" applyFill="1" applyBorder="1" applyAlignment="1">
      <alignment horizontal="center" vertical="top" wrapText="1"/>
    </xf>
    <xf numFmtId="8" fontId="4" fillId="2" borderId="0" xfId="0" applyNumberFormat="1" applyFont="1" applyFill="1" applyBorder="1" applyAlignment="1">
      <alignment horizontal="center" vertical="top" wrapText="1"/>
    </xf>
    <xf numFmtId="8" fontId="4" fillId="2" borderId="7" xfId="0" applyNumberFormat="1" applyFont="1" applyFill="1" applyBorder="1" applyAlignment="1">
      <alignment horizontal="right" vertical="top"/>
    </xf>
    <xf numFmtId="0" fontId="2" fillId="2" borderId="6" xfId="0" applyFont="1" applyFill="1" applyBorder="1" applyAlignment="1">
      <alignment horizontal="left" vertical="top"/>
    </xf>
    <xf numFmtId="8" fontId="5" fillId="2" borderId="7" xfId="0" applyNumberFormat="1" applyFont="1" applyFill="1" applyBorder="1" applyAlignment="1">
      <alignment horizontal="right" vertical="center"/>
    </xf>
    <xf numFmtId="0" fontId="2" fillId="2" borderId="15" xfId="0" applyFont="1" applyFill="1" applyBorder="1" applyAlignment="1">
      <alignment vertical="top"/>
    </xf>
    <xf numFmtId="0" fontId="2" fillId="2" borderId="16" xfId="0" applyFont="1" applyFill="1" applyBorder="1"/>
    <xf numFmtId="0" fontId="3" fillId="2" borderId="16" xfId="0" applyFont="1" applyFill="1" applyBorder="1" applyAlignment="1">
      <alignment horizontal="center"/>
    </xf>
    <xf numFmtId="0" fontId="3" fillId="2" borderId="17" xfId="0" applyFont="1" applyFill="1" applyBorder="1" applyAlignment="1">
      <alignment horizontal="center"/>
    </xf>
    <xf numFmtId="0" fontId="3" fillId="2" borderId="18" xfId="0" applyFont="1" applyFill="1" applyBorder="1" applyAlignment="1">
      <alignment horizontal="center"/>
    </xf>
    <xf numFmtId="0" fontId="3" fillId="2" borderId="19" xfId="0" applyFont="1" applyFill="1" applyBorder="1" applyAlignment="1">
      <alignment horizontal="center"/>
    </xf>
    <xf numFmtId="0" fontId="3" fillId="2" borderId="17" xfId="0" applyFont="1" applyFill="1" applyBorder="1" applyAlignment="1">
      <alignment horizontal="center" vertical="center"/>
    </xf>
    <xf numFmtId="0" fontId="6" fillId="2" borderId="6" xfId="0" applyFont="1" applyFill="1" applyBorder="1" applyAlignment="1">
      <alignment vertical="top" wrapText="1"/>
    </xf>
    <xf numFmtId="0" fontId="3" fillId="2" borderId="6" xfId="0" applyFont="1" applyFill="1" applyBorder="1" applyAlignment="1">
      <alignment vertical="top" wrapText="1"/>
    </xf>
    <xf numFmtId="0" fontId="3" fillId="2" borderId="0" xfId="0" applyFont="1" applyFill="1" applyBorder="1" applyAlignment="1">
      <alignment horizontal="center" vertical="top"/>
    </xf>
    <xf numFmtId="6" fontId="4" fillId="2" borderId="0" xfId="0" applyNumberFormat="1"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8" xfId="0" applyFont="1" applyFill="1" applyBorder="1" applyAlignment="1">
      <alignment horizontal="center" vertical="top" wrapText="1"/>
    </xf>
    <xf numFmtId="0" fontId="4" fillId="2" borderId="9" xfId="0" applyFont="1" applyFill="1" applyBorder="1" applyAlignment="1">
      <alignment horizontal="center" vertical="top" wrapText="1"/>
    </xf>
    <xf numFmtId="8" fontId="4" fillId="2" borderId="7" xfId="0" applyNumberFormat="1" applyFont="1" applyFill="1" applyBorder="1" applyAlignment="1">
      <alignment horizontal="right" vertical="center"/>
    </xf>
    <xf numFmtId="0" fontId="3" fillId="2" borderId="15" xfId="0" applyFont="1" applyFill="1" applyBorder="1" applyAlignment="1">
      <alignment vertical="top"/>
    </xf>
    <xf numFmtId="0" fontId="3" fillId="2" borderId="16" xfId="0" applyFont="1" applyFill="1" applyBorder="1" applyAlignment="1">
      <alignment vertical="top"/>
    </xf>
    <xf numFmtId="0" fontId="3" fillId="2" borderId="16" xfId="0" applyFont="1" applyFill="1" applyBorder="1" applyAlignment="1">
      <alignment horizontal="center" vertical="top" wrapText="1"/>
    </xf>
    <xf numFmtId="0" fontId="3" fillId="2" borderId="17" xfId="0" applyFont="1" applyFill="1" applyBorder="1" applyAlignment="1">
      <alignment horizontal="center" vertical="top" wrapText="1"/>
    </xf>
    <xf numFmtId="0" fontId="3" fillId="2" borderId="18" xfId="0" applyFont="1" applyFill="1" applyBorder="1" applyAlignment="1">
      <alignment horizontal="center" vertical="top" wrapText="1"/>
    </xf>
    <xf numFmtId="0" fontId="3" fillId="2" borderId="19"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9" xfId="0" applyFont="1" applyFill="1" applyBorder="1" applyAlignment="1">
      <alignment horizontal="center" vertical="top" wrapText="1"/>
    </xf>
    <xf numFmtId="0" fontId="6" fillId="2" borderId="0" xfId="0" applyFont="1" applyFill="1" applyBorder="1" applyAlignment="1">
      <alignment vertical="center" wrapText="1"/>
    </xf>
    <xf numFmtId="49" fontId="8" fillId="2" borderId="0" xfId="0" applyNumberFormat="1" applyFont="1" applyFill="1" applyBorder="1" applyAlignment="1">
      <alignment horizontal="center"/>
    </xf>
    <xf numFmtId="49" fontId="8" fillId="2" borderId="7" xfId="0" applyNumberFormat="1" applyFont="1" applyFill="1" applyBorder="1"/>
    <xf numFmtId="49" fontId="8" fillId="2" borderId="0" xfId="0" applyNumberFormat="1" applyFont="1" applyFill="1" applyBorder="1"/>
    <xf numFmtId="49" fontId="8" fillId="2" borderId="8" xfId="0" applyNumberFormat="1" applyFont="1" applyFill="1" applyBorder="1"/>
    <xf numFmtId="49" fontId="8" fillId="2" borderId="9" xfId="0" applyNumberFormat="1" applyFont="1" applyFill="1" applyBorder="1"/>
    <xf numFmtId="6" fontId="5" fillId="2" borderId="7" xfId="0" applyNumberFormat="1" applyFont="1" applyFill="1" applyBorder="1" applyAlignment="1">
      <alignment horizontal="right"/>
    </xf>
    <xf numFmtId="0" fontId="3" fillId="2" borderId="16" xfId="0" applyFont="1" applyFill="1" applyBorder="1"/>
    <xf numFmtId="0" fontId="3" fillId="2" borderId="17" xfId="0" applyFont="1" applyFill="1" applyBorder="1"/>
    <xf numFmtId="0" fontId="3" fillId="2" borderId="18" xfId="0" applyFont="1" applyFill="1" applyBorder="1"/>
    <xf numFmtId="0" fontId="3" fillId="2" borderId="19" xfId="0" applyFont="1" applyFill="1" applyBorder="1"/>
    <xf numFmtId="0" fontId="3" fillId="2" borderId="17" xfId="0" applyFont="1" applyFill="1" applyBorder="1" applyAlignment="1">
      <alignment vertical="center"/>
    </xf>
    <xf numFmtId="0" fontId="2" fillId="4" borderId="7" xfId="0" applyFont="1" applyFill="1" applyBorder="1" applyAlignment="1">
      <alignment horizontal="right" vertical="center"/>
    </xf>
    <xf numFmtId="0" fontId="4" fillId="2" borderId="7" xfId="0" applyFont="1" applyFill="1" applyBorder="1"/>
    <xf numFmtId="0" fontId="4" fillId="2" borderId="0" xfId="0" applyFont="1" applyFill="1" applyBorder="1"/>
    <xf numFmtId="8" fontId="4" fillId="2" borderId="7" xfId="0" applyNumberFormat="1" applyFont="1" applyFill="1" applyBorder="1" applyAlignment="1">
      <alignment horizontal="right" vertical="top" wrapText="1"/>
    </xf>
    <xf numFmtId="0" fontId="3" fillId="2" borderId="8" xfId="0" applyFont="1" applyFill="1" applyBorder="1" applyAlignment="1">
      <alignment vertical="center"/>
    </xf>
    <xf numFmtId="0" fontId="3" fillId="2" borderId="9" xfId="0" applyFont="1" applyFill="1" applyBorder="1" applyAlignment="1">
      <alignment vertical="center"/>
    </xf>
    <xf numFmtId="0" fontId="4" fillId="2" borderId="8" xfId="0" applyFont="1" applyFill="1" applyBorder="1"/>
    <xf numFmtId="0" fontId="4" fillId="2" borderId="9" xfId="0" applyFont="1" applyFill="1" applyBorder="1"/>
    <xf numFmtId="6" fontId="4" fillId="2" borderId="7" xfId="0" applyNumberFormat="1" applyFont="1" applyFill="1" applyBorder="1" applyAlignment="1">
      <alignment horizontal="right" vertical="center"/>
    </xf>
    <xf numFmtId="6" fontId="5" fillId="2" borderId="7" xfId="0" applyNumberFormat="1" applyFont="1" applyFill="1" applyBorder="1" applyAlignment="1">
      <alignment horizontal="right" vertical="center"/>
    </xf>
    <xf numFmtId="0" fontId="1" fillId="2" borderId="6" xfId="0" applyFont="1" applyFill="1" applyBorder="1" applyAlignment="1">
      <alignment vertical="top" wrapText="1"/>
    </xf>
    <xf numFmtId="0" fontId="1" fillId="2" borderId="0" xfId="0" applyFont="1" applyFill="1" applyBorder="1" applyAlignment="1">
      <alignment wrapText="1"/>
    </xf>
    <xf numFmtId="0" fontId="3" fillId="2" borderId="0" xfId="0" applyFont="1" applyFill="1" applyBorder="1" applyAlignment="1">
      <alignment wrapText="1"/>
    </xf>
    <xf numFmtId="6" fontId="4" fillId="2" borderId="7" xfId="0" applyNumberFormat="1" applyFont="1" applyFill="1" applyBorder="1" applyAlignment="1">
      <alignment horizontal="right"/>
    </xf>
    <xf numFmtId="0" fontId="2" fillId="2" borderId="6" xfId="0" applyFont="1" applyFill="1" applyBorder="1" applyAlignment="1">
      <alignment vertical="top" wrapText="1"/>
    </xf>
    <xf numFmtId="0" fontId="3" fillId="2" borderId="11" xfId="0" applyFont="1" applyFill="1" applyBorder="1" applyAlignment="1">
      <alignment vertical="top" wrapText="1"/>
    </xf>
    <xf numFmtId="0" fontId="3" fillId="2" borderId="12" xfId="0" applyFont="1" applyFill="1" applyBorder="1" applyAlignment="1">
      <alignment wrapText="1"/>
    </xf>
    <xf numFmtId="0" fontId="3" fillId="2" borderId="13" xfId="0" applyFont="1" applyFill="1" applyBorder="1"/>
    <xf numFmtId="0" fontId="3" fillId="2" borderId="20" xfId="0" applyFont="1" applyFill="1" applyBorder="1"/>
    <xf numFmtId="0" fontId="3" fillId="2" borderId="14" xfId="0" applyFont="1" applyFill="1" applyBorder="1"/>
    <xf numFmtId="0" fontId="3" fillId="2" borderId="13" xfId="0" applyFont="1" applyFill="1" applyBorder="1" applyAlignment="1">
      <alignment vertical="center"/>
    </xf>
    <xf numFmtId="0" fontId="2" fillId="2" borderId="7" xfId="0" applyFont="1" applyFill="1" applyBorder="1" applyAlignment="1">
      <alignment horizontal="center" vertical="top"/>
    </xf>
    <xf numFmtId="49" fontId="3" fillId="2" borderId="0" xfId="0" applyNumberFormat="1" applyFont="1" applyFill="1" applyBorder="1" applyAlignment="1">
      <alignment horizontal="center"/>
    </xf>
    <xf numFmtId="0" fontId="1" fillId="2" borderId="11" xfId="0" applyFont="1" applyFill="1" applyBorder="1" applyAlignment="1">
      <alignment vertical="top" wrapText="1"/>
    </xf>
    <xf numFmtId="0" fontId="1" fillId="2" borderId="12" xfId="0" applyFont="1" applyFill="1" applyBorder="1" applyAlignment="1">
      <alignment wrapText="1"/>
    </xf>
    <xf numFmtId="0" fontId="3" fillId="2" borderId="13" xfId="0" applyFont="1" applyFill="1" applyBorder="1" applyAlignment="1">
      <alignment horizontal="center" vertical="center"/>
    </xf>
    <xf numFmtId="0" fontId="7" fillId="2" borderId="6" xfId="0" applyFont="1" applyFill="1" applyBorder="1" applyAlignment="1">
      <alignment vertical="top"/>
    </xf>
    <xf numFmtId="0" fontId="3" fillId="2" borderId="21" xfId="0" applyFont="1" applyFill="1" applyBorder="1" applyAlignment="1">
      <alignment vertical="top"/>
    </xf>
    <xf numFmtId="0" fontId="3" fillId="2" borderId="22" xfId="0" applyFont="1" applyFill="1" applyBorder="1"/>
    <xf numFmtId="0" fontId="3" fillId="2" borderId="23" xfId="0" applyFont="1" applyFill="1" applyBorder="1"/>
    <xf numFmtId="0" fontId="3" fillId="2" borderId="24" xfId="0" applyFont="1" applyFill="1" applyBorder="1"/>
    <xf numFmtId="0" fontId="3" fillId="2" borderId="25" xfId="0" applyFont="1" applyFill="1" applyBorder="1"/>
    <xf numFmtId="0" fontId="3" fillId="2" borderId="23" xfId="0" applyFont="1" applyFill="1" applyBorder="1" applyAlignment="1">
      <alignment vertical="center"/>
    </xf>
    <xf numFmtId="0" fontId="10" fillId="3" borderId="6" xfId="0" applyFont="1" applyFill="1" applyBorder="1" applyAlignment="1">
      <alignment vertical="top" wrapText="1"/>
    </xf>
    <xf numFmtId="0" fontId="11" fillId="3" borderId="0" xfId="0" applyFont="1" applyFill="1" applyBorder="1" applyAlignment="1">
      <alignment vertical="top"/>
    </xf>
    <xf numFmtId="0" fontId="11" fillId="3" borderId="7" xfId="0" applyFont="1" applyFill="1" applyBorder="1" applyAlignment="1">
      <alignment vertical="top"/>
    </xf>
    <xf numFmtId="0" fontId="11" fillId="3" borderId="8" xfId="0" applyFont="1" applyFill="1" applyBorder="1" applyAlignment="1">
      <alignment vertical="top"/>
    </xf>
    <xf numFmtId="0" fontId="11" fillId="3" borderId="9" xfId="0" applyFont="1" applyFill="1" applyBorder="1" applyAlignment="1">
      <alignment vertical="top"/>
    </xf>
    <xf numFmtId="8" fontId="10" fillId="3" borderId="7" xfId="0" applyNumberFormat="1" applyFont="1" applyFill="1" applyBorder="1" applyAlignment="1">
      <alignment horizontal="right" vertical="top"/>
    </xf>
    <xf numFmtId="0" fontId="5" fillId="2" borderId="6" xfId="0" applyFont="1" applyFill="1" applyBorder="1" applyAlignment="1">
      <alignment horizontal="left" vertical="center" wrapText="1"/>
    </xf>
    <xf numFmtId="0" fontId="2" fillId="2" borderId="0" xfId="0" applyFont="1" applyFill="1" applyBorder="1" applyAlignment="1">
      <alignment vertical="top"/>
    </xf>
    <xf numFmtId="0" fontId="3" fillId="2" borderId="7" xfId="0" applyFont="1" applyFill="1" applyBorder="1" applyAlignment="1">
      <alignment vertical="top"/>
    </xf>
    <xf numFmtId="0" fontId="2" fillId="2" borderId="10" xfId="0" applyFont="1" applyFill="1" applyBorder="1" applyAlignment="1">
      <alignment vertical="top"/>
    </xf>
    <xf numFmtId="8" fontId="5" fillId="2" borderId="7" xfId="0" applyNumberFormat="1" applyFont="1" applyFill="1" applyBorder="1" applyAlignment="1">
      <alignment horizontal="right" vertical="top"/>
    </xf>
    <xf numFmtId="0" fontId="11" fillId="3" borderId="6" xfId="0" applyFont="1" applyFill="1" applyBorder="1" applyAlignment="1">
      <alignment vertical="top" wrapText="1"/>
    </xf>
    <xf numFmtId="0" fontId="3" fillId="2" borderId="10" xfId="0" applyFont="1" applyFill="1" applyBorder="1"/>
    <xf numFmtId="0" fontId="5" fillId="6" borderId="6" xfId="0" applyFont="1" applyFill="1" applyBorder="1" applyAlignment="1">
      <alignment vertical="top" wrapText="1"/>
    </xf>
    <xf numFmtId="0" fontId="2" fillId="6" borderId="0" xfId="0" applyFont="1" applyFill="1" applyBorder="1" applyAlignment="1">
      <alignment vertical="top"/>
    </xf>
    <xf numFmtId="0" fontId="2" fillId="6" borderId="7" xfId="0" applyFont="1" applyFill="1" applyBorder="1" applyAlignment="1">
      <alignment vertical="top"/>
    </xf>
    <xf numFmtId="0" fontId="2" fillId="6" borderId="8" xfId="0" applyFont="1" applyFill="1" applyBorder="1" applyAlignment="1">
      <alignment vertical="top"/>
    </xf>
    <xf numFmtId="0" fontId="2" fillId="6" borderId="9" xfId="0" applyFont="1" applyFill="1" applyBorder="1" applyAlignment="1">
      <alignment vertical="top"/>
    </xf>
    <xf numFmtId="8" fontId="5" fillId="6" borderId="7" xfId="0" applyNumberFormat="1" applyFont="1" applyFill="1" applyBorder="1" applyAlignment="1">
      <alignment horizontal="right" vertical="top"/>
    </xf>
    <xf numFmtId="0" fontId="5" fillId="2" borderId="6" xfId="0" applyFont="1" applyFill="1" applyBorder="1" applyAlignment="1">
      <alignment vertical="center" wrapText="1"/>
    </xf>
    <xf numFmtId="0" fontId="2" fillId="2" borderId="7" xfId="0" applyFont="1" applyFill="1" applyBorder="1" applyAlignment="1">
      <alignment vertical="top"/>
    </xf>
    <xf numFmtId="0" fontId="2" fillId="2" borderId="8" xfId="0" applyFont="1" applyFill="1" applyBorder="1" applyAlignment="1">
      <alignment vertical="top"/>
    </xf>
    <xf numFmtId="0" fontId="2" fillId="2" borderId="9" xfId="0" applyFont="1" applyFill="1" applyBorder="1" applyAlignment="1">
      <alignment vertical="top"/>
    </xf>
    <xf numFmtId="0" fontId="11" fillId="3" borderId="11" xfId="0" applyFont="1" applyFill="1" applyBorder="1" applyAlignment="1">
      <alignment vertical="top" wrapText="1"/>
    </xf>
    <xf numFmtId="0" fontId="11" fillId="3" borderId="12" xfId="0" applyFont="1" applyFill="1" applyBorder="1" applyAlignment="1">
      <alignment vertical="top"/>
    </xf>
    <xf numFmtId="0" fontId="11" fillId="3" borderId="13" xfId="0" applyFont="1" applyFill="1" applyBorder="1" applyAlignment="1">
      <alignment vertical="top"/>
    </xf>
    <xf numFmtId="0" fontId="11" fillId="3" borderId="20" xfId="0" applyFont="1" applyFill="1" applyBorder="1" applyAlignment="1">
      <alignment vertical="top"/>
    </xf>
    <xf numFmtId="0" fontId="11" fillId="3" borderId="14" xfId="0" applyFont="1" applyFill="1" applyBorder="1" applyAlignment="1">
      <alignment vertical="top"/>
    </xf>
    <xf numFmtId="8" fontId="10" fillId="3" borderId="13" xfId="0" applyNumberFormat="1" applyFont="1" applyFill="1" applyBorder="1" applyAlignment="1">
      <alignment horizontal="right" vertical="top"/>
    </xf>
    <xf numFmtId="165" fontId="4" fillId="2" borderId="0" xfId="0" applyNumberFormat="1" applyFont="1" applyFill="1" applyBorder="1" applyAlignment="1">
      <alignment horizontal="center"/>
    </xf>
    <xf numFmtId="0" fontId="17" fillId="2" borderId="0" xfId="0" applyFont="1" applyFill="1" applyBorder="1"/>
    <xf numFmtId="8" fontId="17" fillId="2" borderId="0" xfId="0" applyNumberFormat="1" applyFont="1" applyFill="1" applyBorder="1" applyAlignment="1">
      <alignment vertical="center"/>
    </xf>
    <xf numFmtId="0" fontId="17" fillId="2" borderId="0" xfId="0" applyFont="1" applyFill="1" applyBorder="1" applyAlignment="1">
      <alignment vertical="center"/>
    </xf>
    <xf numFmtId="0" fontId="18" fillId="0" borderId="26" xfId="0" applyFont="1" applyFill="1" applyBorder="1"/>
    <xf numFmtId="0" fontId="17" fillId="2" borderId="20" xfId="0" applyFont="1" applyFill="1" applyBorder="1"/>
    <xf numFmtId="0" fontId="17" fillId="2" borderId="12" xfId="0" applyFont="1" applyFill="1" applyBorder="1"/>
    <xf numFmtId="0" fontId="17" fillId="2" borderId="13" xfId="0" applyFont="1" applyFill="1" applyBorder="1"/>
    <xf numFmtId="8" fontId="17" fillId="2" borderId="27" xfId="0" applyNumberFormat="1" applyFont="1" applyFill="1" applyBorder="1" applyAlignment="1">
      <alignment vertical="center"/>
    </xf>
    <xf numFmtId="0" fontId="17" fillId="2" borderId="0" xfId="0" applyFont="1" applyFill="1" applyBorder="1" applyAlignment="1">
      <alignment horizontal="right"/>
    </xf>
    <xf numFmtId="0" fontId="17" fillId="2" borderId="0" xfId="0" applyFont="1" applyFill="1" applyBorder="1" applyAlignment="1">
      <alignment horizontal="right" vertical="center"/>
    </xf>
    <xf numFmtId="0" fontId="16" fillId="0" borderId="26" xfId="0" applyFont="1" applyFill="1" applyBorder="1" applyAlignment="1">
      <alignment vertical="center"/>
    </xf>
    <xf numFmtId="0" fontId="17" fillId="2" borderId="4" xfId="0" applyFont="1" applyFill="1" applyBorder="1" applyAlignment="1">
      <alignment vertical="center"/>
    </xf>
    <xf numFmtId="0" fontId="17" fillId="2" borderId="2" xfId="0" applyFont="1" applyFill="1" applyBorder="1" applyAlignment="1">
      <alignment vertical="center"/>
    </xf>
    <xf numFmtId="0" fontId="17" fillId="2" borderId="3" xfId="0" applyFont="1" applyFill="1" applyBorder="1" applyAlignment="1">
      <alignment vertical="center"/>
    </xf>
    <xf numFmtId="0" fontId="17" fillId="2" borderId="8" xfId="0" applyFont="1" applyFill="1" applyBorder="1" applyAlignment="1">
      <alignment vertical="center"/>
    </xf>
    <xf numFmtId="0" fontId="17" fillId="2" borderId="7" xfId="0" applyFont="1" applyFill="1" applyBorder="1" applyAlignment="1">
      <alignment vertical="center"/>
    </xf>
    <xf numFmtId="0" fontId="3" fillId="2" borderId="0" xfId="0" applyFont="1" applyFill="1" applyBorder="1" applyAlignment="1">
      <alignment horizontal="right"/>
    </xf>
    <xf numFmtId="0" fontId="19" fillId="2" borderId="0" xfId="0" applyFont="1" applyFill="1" applyBorder="1"/>
    <xf numFmtId="8" fontId="17" fillId="2" borderId="28" xfId="0" applyNumberFormat="1" applyFont="1" applyFill="1" applyBorder="1" applyAlignment="1">
      <alignment vertical="center"/>
    </xf>
    <xf numFmtId="0" fontId="20" fillId="0" borderId="0" xfId="0" applyFont="1" applyFill="1" applyBorder="1" applyAlignment="1">
      <alignment horizontal="left" vertical="center" wrapText="1"/>
    </xf>
    <xf numFmtId="0" fontId="21" fillId="0" borderId="0" xfId="0" applyFont="1" applyFill="1" applyBorder="1" applyAlignment="1">
      <alignment horizontal="left" vertical="center" wrapText="1"/>
    </xf>
    <xf numFmtId="8" fontId="9" fillId="0" borderId="0" xfId="0" applyNumberFormat="1" applyFont="1" applyFill="1" applyBorder="1"/>
    <xf numFmtId="0" fontId="17" fillId="2" borderId="29" xfId="0" applyFont="1" applyFill="1" applyBorder="1" applyAlignment="1">
      <alignment vertical="center"/>
    </xf>
    <xf numFmtId="0" fontId="24" fillId="0" borderId="0" xfId="0" applyFont="1" applyFill="1" applyBorder="1"/>
    <xf numFmtId="0" fontId="25" fillId="0" borderId="0" xfId="0" applyFont="1"/>
    <xf numFmtId="166" fontId="3" fillId="2" borderId="0" xfId="0" applyNumberFormat="1" applyFont="1" applyFill="1" applyBorder="1"/>
    <xf numFmtId="166" fontId="25" fillId="0" borderId="0" xfId="0" applyNumberFormat="1" applyFont="1"/>
    <xf numFmtId="166" fontId="0" fillId="0" borderId="0" xfId="0" applyNumberFormat="1"/>
    <xf numFmtId="0" fontId="3" fillId="2" borderId="0" xfId="0" applyFont="1" applyFill="1" applyBorder="1" applyAlignment="1">
      <alignment horizontal="right" vertical="center"/>
    </xf>
    <xf numFmtId="0" fontId="25" fillId="0" borderId="0" xfId="0" applyFont="1" applyAlignment="1">
      <alignment horizontal="right" vertical="center"/>
    </xf>
    <xf numFmtId="0" fontId="0" fillId="0" borderId="0" xfId="0" applyAlignment="1">
      <alignment horizontal="right" vertical="center"/>
    </xf>
    <xf numFmtId="0" fontId="25" fillId="0" borderId="28" xfId="0" applyFont="1" applyBorder="1"/>
    <xf numFmtId="0" fontId="25" fillId="0" borderId="28" xfId="0" applyFont="1" applyBorder="1" applyAlignment="1">
      <alignment horizontal="right" vertical="center"/>
    </xf>
    <xf numFmtId="0" fontId="20" fillId="7" borderId="0" xfId="0" applyFont="1" applyFill="1"/>
    <xf numFmtId="0" fontId="25" fillId="7" borderId="0" xfId="0" applyFont="1" applyFill="1" applyAlignment="1">
      <alignment horizontal="right" vertical="center"/>
    </xf>
    <xf numFmtId="166" fontId="25" fillId="7" borderId="0" xfId="0" applyNumberFormat="1" applyFont="1" applyFill="1"/>
    <xf numFmtId="0" fontId="25" fillId="7" borderId="0" xfId="0" applyFont="1" applyFill="1"/>
    <xf numFmtId="0" fontId="25" fillId="9" borderId="0" xfId="0" applyFont="1" applyFill="1"/>
    <xf numFmtId="0" fontId="25" fillId="9" borderId="0" xfId="0" applyFont="1" applyFill="1" applyAlignment="1">
      <alignment horizontal="right" vertical="center"/>
    </xf>
    <xf numFmtId="166" fontId="25" fillId="9" borderId="0" xfId="0" applyNumberFormat="1" applyFont="1" applyFill="1"/>
    <xf numFmtId="0" fontId="20" fillId="8" borderId="0" xfId="0" applyFont="1" applyFill="1" applyAlignment="1">
      <alignment horizontal="right" vertical="center"/>
    </xf>
    <xf numFmtId="0" fontId="25" fillId="8" borderId="0" xfId="0" applyFont="1" applyFill="1" applyAlignment="1">
      <alignment vertical="center"/>
    </xf>
    <xf numFmtId="0" fontId="20" fillId="8" borderId="0" xfId="0" applyFont="1" applyFill="1" applyAlignment="1">
      <alignment vertical="center"/>
    </xf>
    <xf numFmtId="166" fontId="20" fillId="8" borderId="0" xfId="0" applyNumberFormat="1" applyFont="1" applyFill="1" applyAlignment="1">
      <alignment vertical="center"/>
    </xf>
    <xf numFmtId="0" fontId="16" fillId="10" borderId="26" xfId="0" applyFont="1" applyFill="1" applyBorder="1" applyAlignment="1">
      <alignment vertical="center"/>
    </xf>
    <xf numFmtId="0" fontId="17" fillId="11" borderId="8" xfId="0" applyFont="1" applyFill="1" applyBorder="1" applyAlignment="1">
      <alignment vertical="center"/>
    </xf>
    <xf numFmtId="0" fontId="17" fillId="11" borderId="0" xfId="0" applyFont="1" applyFill="1" applyBorder="1" applyAlignment="1">
      <alignment vertical="center"/>
    </xf>
    <xf numFmtId="0" fontId="17" fillId="11" borderId="7" xfId="0" applyFont="1" applyFill="1" applyBorder="1" applyAlignment="1">
      <alignment vertical="center"/>
    </xf>
    <xf numFmtId="0" fontId="17" fillId="11" borderId="0" xfId="0" applyFont="1" applyFill="1" applyBorder="1" applyAlignment="1">
      <alignment horizontal="right" vertical="center"/>
    </xf>
    <xf numFmtId="8" fontId="17" fillId="11" borderId="28" xfId="0" applyNumberFormat="1" applyFont="1" applyFill="1" applyBorder="1" applyAlignment="1">
      <alignment vertical="center"/>
    </xf>
    <xf numFmtId="0" fontId="22" fillId="13" borderId="8" xfId="0" applyFont="1" applyFill="1" applyBorder="1" applyAlignment="1">
      <alignment vertical="center"/>
    </xf>
    <xf numFmtId="0" fontId="22" fillId="13" borderId="0" xfId="0" applyFont="1" applyFill="1" applyBorder="1" applyAlignment="1">
      <alignment vertical="center"/>
    </xf>
    <xf numFmtId="0" fontId="22" fillId="13" borderId="7" xfId="0" applyFont="1" applyFill="1" applyBorder="1" applyAlignment="1">
      <alignment vertical="center"/>
    </xf>
    <xf numFmtId="0" fontId="22" fillId="13" borderId="0" xfId="0" applyFont="1" applyFill="1" applyBorder="1" applyAlignment="1">
      <alignment horizontal="right" vertical="center"/>
    </xf>
    <xf numFmtId="8" fontId="22" fillId="13" borderId="29" xfId="0" applyNumberFormat="1" applyFont="1" applyFill="1" applyBorder="1" applyAlignment="1">
      <alignment vertical="center"/>
    </xf>
    <xf numFmtId="0" fontId="26" fillId="0" borderId="0" xfId="0" applyFont="1" applyAlignment="1">
      <alignment wrapText="1"/>
    </xf>
    <xf numFmtId="0" fontId="22" fillId="2" borderId="0" xfId="0" applyFont="1" applyFill="1" applyBorder="1"/>
    <xf numFmtId="0" fontId="16" fillId="0" borderId="30" xfId="0" applyFont="1" applyFill="1" applyBorder="1" applyAlignment="1">
      <alignment vertical="center"/>
    </xf>
    <xf numFmtId="0" fontId="17" fillId="2" borderId="32" xfId="0" applyFont="1" applyFill="1" applyBorder="1" applyAlignment="1">
      <alignment vertical="center"/>
    </xf>
    <xf numFmtId="0" fontId="17" fillId="2" borderId="33" xfId="0" applyFont="1" applyFill="1" applyBorder="1" applyAlignment="1">
      <alignment horizontal="right" vertical="center"/>
    </xf>
    <xf numFmtId="0" fontId="27" fillId="0" borderId="0" xfId="0" applyFont="1" applyFill="1" applyBorder="1"/>
    <xf numFmtId="0" fontId="28" fillId="14" borderId="6" xfId="0" applyFont="1" applyFill="1" applyBorder="1" applyAlignment="1">
      <alignment vertical="top" wrapText="1"/>
    </xf>
    <xf numFmtId="0" fontId="28" fillId="14" borderId="0" xfId="0" applyFont="1" applyFill="1" applyBorder="1" applyAlignment="1">
      <alignment vertical="top"/>
    </xf>
    <xf numFmtId="0" fontId="28" fillId="14" borderId="7" xfId="0" applyFont="1" applyFill="1" applyBorder="1" applyAlignment="1">
      <alignment vertical="top"/>
    </xf>
    <xf numFmtId="0" fontId="28" fillId="14" borderId="0" xfId="0" applyFont="1" applyFill="1" applyBorder="1"/>
    <xf numFmtId="8" fontId="28" fillId="14" borderId="7" xfId="0" applyNumberFormat="1" applyFont="1" applyFill="1" applyBorder="1" applyAlignment="1">
      <alignment horizontal="right" vertical="center"/>
    </xf>
    <xf numFmtId="0" fontId="16" fillId="0" borderId="0" xfId="0" applyFont="1" applyFill="1" applyBorder="1"/>
    <xf numFmtId="0" fontId="2" fillId="15" borderId="6" xfId="0" applyFont="1" applyFill="1" applyBorder="1" applyAlignment="1">
      <alignment vertical="top"/>
    </xf>
    <xf numFmtId="0" fontId="3" fillId="15" borderId="0" xfId="0" applyFont="1" applyFill="1" applyBorder="1"/>
    <xf numFmtId="0" fontId="3" fillId="15" borderId="7" xfId="0" applyFont="1" applyFill="1" applyBorder="1"/>
    <xf numFmtId="0" fontId="3" fillId="15" borderId="8" xfId="0" applyFont="1" applyFill="1" applyBorder="1"/>
    <xf numFmtId="0" fontId="20" fillId="16" borderId="0" xfId="0" applyFont="1" applyFill="1" applyBorder="1" applyAlignment="1">
      <alignment horizontal="left" vertical="center" wrapText="1"/>
    </xf>
    <xf numFmtId="0" fontId="2" fillId="0" borderId="0" xfId="0" applyFont="1" applyFill="1" applyBorder="1" applyAlignment="1">
      <alignment vertical="top"/>
    </xf>
    <xf numFmtId="0" fontId="30" fillId="0" borderId="6" xfId="0" applyFont="1" applyFill="1" applyBorder="1" applyAlignment="1">
      <alignment vertical="top" wrapText="1"/>
    </xf>
    <xf numFmtId="0" fontId="30" fillId="0" borderId="0" xfId="0" applyFont="1" applyFill="1" applyBorder="1" applyAlignment="1">
      <alignment vertical="top"/>
    </xf>
    <xf numFmtId="0" fontId="30" fillId="0" borderId="7" xfId="0" applyFont="1" applyFill="1" applyBorder="1" applyAlignment="1">
      <alignment vertical="top"/>
    </xf>
    <xf numFmtId="0" fontId="31" fillId="0" borderId="6" xfId="0" applyFont="1" applyFill="1" applyBorder="1" applyAlignment="1">
      <alignment vertical="top" wrapText="1"/>
    </xf>
    <xf numFmtId="0" fontId="31" fillId="0" borderId="0" xfId="0" applyFont="1" applyFill="1" applyBorder="1" applyAlignment="1">
      <alignment vertical="top"/>
    </xf>
    <xf numFmtId="0" fontId="31" fillId="0" borderId="7" xfId="0" applyFont="1" applyFill="1" applyBorder="1" applyAlignment="1">
      <alignment vertical="top"/>
    </xf>
    <xf numFmtId="0" fontId="31" fillId="0" borderId="0" xfId="0" applyFont="1" applyFill="1" applyBorder="1"/>
    <xf numFmtId="0" fontId="10" fillId="3" borderId="39" xfId="0" applyFont="1" applyFill="1" applyBorder="1" applyAlignment="1">
      <alignment vertical="top" wrapText="1"/>
    </xf>
    <xf numFmtId="0" fontId="11" fillId="3" borderId="32" xfId="0" applyFont="1" applyFill="1" applyBorder="1" applyAlignment="1">
      <alignment vertical="top"/>
    </xf>
    <xf numFmtId="0" fontId="11" fillId="3" borderId="40" xfId="0" applyFont="1" applyFill="1" applyBorder="1" applyAlignment="1">
      <alignment vertical="top"/>
    </xf>
    <xf numFmtId="0" fontId="11" fillId="3" borderId="41" xfId="0" applyFont="1" applyFill="1" applyBorder="1" applyAlignment="1">
      <alignment vertical="top"/>
    </xf>
    <xf numFmtId="0" fontId="30" fillId="17" borderId="42" xfId="0" applyFont="1" applyFill="1" applyBorder="1" applyAlignment="1">
      <alignment vertical="top" wrapText="1"/>
    </xf>
    <xf numFmtId="0" fontId="30" fillId="17" borderId="43" xfId="0" applyFont="1" applyFill="1" applyBorder="1" applyAlignment="1">
      <alignment vertical="top"/>
    </xf>
    <xf numFmtId="0" fontId="30" fillId="17" borderId="44" xfId="0" applyFont="1" applyFill="1" applyBorder="1" applyAlignment="1">
      <alignment vertical="top"/>
    </xf>
    <xf numFmtId="0" fontId="11" fillId="3" borderId="39" xfId="0" applyFont="1" applyFill="1" applyBorder="1" applyAlignment="1">
      <alignment vertical="top" wrapText="1"/>
    </xf>
    <xf numFmtId="0" fontId="11" fillId="17" borderId="42" xfId="0" applyFont="1" applyFill="1" applyBorder="1" applyAlignment="1">
      <alignment vertical="top" wrapText="1"/>
    </xf>
    <xf numFmtId="0" fontId="11" fillId="17" borderId="43" xfId="0" applyFont="1" applyFill="1" applyBorder="1" applyAlignment="1">
      <alignment vertical="top"/>
    </xf>
    <xf numFmtId="0" fontId="11" fillId="17" borderId="44" xfId="0" applyFont="1" applyFill="1" applyBorder="1" applyAlignment="1">
      <alignment vertical="top"/>
    </xf>
    <xf numFmtId="0" fontId="31" fillId="17" borderId="42" xfId="0" applyFont="1" applyFill="1" applyBorder="1" applyAlignment="1">
      <alignment vertical="top" wrapText="1"/>
    </xf>
    <xf numFmtId="0" fontId="2" fillId="17" borderId="43" xfId="0" applyFont="1" applyFill="1" applyBorder="1" applyAlignment="1">
      <alignment vertical="top"/>
    </xf>
    <xf numFmtId="0" fontId="2" fillId="17" borderId="44" xfId="0" applyFont="1" applyFill="1" applyBorder="1" applyAlignment="1">
      <alignment vertical="top"/>
    </xf>
    <xf numFmtId="0" fontId="28" fillId="14" borderId="39" xfId="0" applyFont="1" applyFill="1" applyBorder="1" applyAlignment="1">
      <alignment vertical="top" wrapText="1"/>
    </xf>
    <xf numFmtId="0" fontId="28" fillId="14" borderId="32" xfId="0" applyFont="1" applyFill="1" applyBorder="1" applyAlignment="1">
      <alignment vertical="top"/>
    </xf>
    <xf numFmtId="0" fontId="28" fillId="14" borderId="40" xfId="0" applyFont="1" applyFill="1" applyBorder="1" applyAlignment="1">
      <alignment vertical="top"/>
    </xf>
    <xf numFmtId="0" fontId="28" fillId="14" borderId="32" xfId="0" applyFont="1" applyFill="1" applyBorder="1"/>
    <xf numFmtId="164" fontId="28" fillId="14" borderId="33" xfId="0" applyNumberFormat="1" applyFont="1" applyFill="1" applyBorder="1" applyAlignment="1">
      <alignment horizontal="right" vertical="center"/>
    </xf>
    <xf numFmtId="0" fontId="31" fillId="17" borderId="43" xfId="0" applyFont="1" applyFill="1" applyBorder="1" applyAlignment="1">
      <alignment vertical="top"/>
    </xf>
    <xf numFmtId="0" fontId="31" fillId="17" borderId="44" xfId="0" applyFont="1" applyFill="1" applyBorder="1" applyAlignment="1">
      <alignment vertical="top"/>
    </xf>
    <xf numFmtId="0" fontId="31" fillId="17" borderId="43" xfId="0" applyFont="1" applyFill="1" applyBorder="1"/>
    <xf numFmtId="164" fontId="31" fillId="17" borderId="45" xfId="0" applyNumberFormat="1" applyFont="1" applyFill="1" applyBorder="1" applyAlignment="1">
      <alignment horizontal="right" vertical="center"/>
    </xf>
    <xf numFmtId="0" fontId="28" fillId="0" borderId="6" xfId="0" applyFont="1" applyFill="1" applyBorder="1" applyAlignment="1">
      <alignment vertical="center" wrapText="1"/>
    </xf>
    <xf numFmtId="0" fontId="2" fillId="0" borderId="7" xfId="0" applyFont="1" applyFill="1" applyBorder="1" applyAlignment="1">
      <alignment vertical="top"/>
    </xf>
    <xf numFmtId="0" fontId="2" fillId="0" borderId="8" xfId="0" applyFont="1" applyFill="1" applyBorder="1" applyAlignment="1">
      <alignment vertical="top"/>
    </xf>
    <xf numFmtId="8" fontId="17" fillId="2" borderId="12" xfId="0" applyNumberFormat="1" applyFont="1" applyFill="1" applyBorder="1" applyAlignment="1">
      <alignment vertical="center"/>
    </xf>
    <xf numFmtId="0" fontId="12" fillId="3" borderId="31" xfId="0" applyFont="1" applyFill="1" applyBorder="1" applyAlignment="1">
      <alignment vertical="top"/>
    </xf>
    <xf numFmtId="0" fontId="12" fillId="3" borderId="33" xfId="0" applyFont="1" applyFill="1" applyBorder="1" applyAlignment="1">
      <alignment horizontal="center" vertical="top"/>
    </xf>
    <xf numFmtId="0" fontId="3" fillId="2" borderId="34" xfId="0" applyFont="1" applyFill="1" applyBorder="1"/>
    <xf numFmtId="0" fontId="3" fillId="2" borderId="35" xfId="0" applyFont="1" applyFill="1" applyBorder="1" applyAlignment="1">
      <alignment vertical="center"/>
    </xf>
    <xf numFmtId="0" fontId="3" fillId="2" borderId="34" xfId="0" applyFont="1" applyFill="1" applyBorder="1" applyAlignment="1">
      <alignment horizontal="center" vertical="center" wrapText="1"/>
    </xf>
    <xf numFmtId="0" fontId="2" fillId="4" borderId="35" xfId="0" applyFont="1" applyFill="1" applyBorder="1" applyAlignment="1">
      <alignment horizontal="right" vertical="top"/>
    </xf>
    <xf numFmtId="0" fontId="2" fillId="2" borderId="35" xfId="0" applyFont="1" applyFill="1" applyBorder="1" applyAlignment="1">
      <alignment horizontal="center" vertical="center"/>
    </xf>
    <xf numFmtId="0" fontId="4" fillId="2" borderId="34" xfId="0" applyFont="1" applyFill="1" applyBorder="1" applyAlignment="1">
      <alignment horizontal="center"/>
    </xf>
    <xf numFmtId="164" fontId="4" fillId="2" borderId="35" xfId="0" applyNumberFormat="1" applyFont="1" applyFill="1" applyBorder="1" applyAlignment="1">
      <alignment horizontal="right" vertical="center"/>
    </xf>
    <xf numFmtId="0" fontId="3" fillId="2" borderId="34" xfId="0" applyFont="1" applyFill="1" applyBorder="1" applyAlignment="1">
      <alignment horizontal="center"/>
    </xf>
    <xf numFmtId="0" fontId="3" fillId="2" borderId="35" xfId="0" applyFont="1" applyFill="1" applyBorder="1" applyAlignment="1">
      <alignment horizontal="center" vertical="center"/>
    </xf>
    <xf numFmtId="0" fontId="4" fillId="2" borderId="47" xfId="0" applyFont="1" applyFill="1" applyBorder="1" applyAlignment="1">
      <alignment horizontal="center"/>
    </xf>
    <xf numFmtId="164" fontId="4" fillId="2" borderId="48" xfId="0" applyNumberFormat="1" applyFont="1" applyFill="1" applyBorder="1" applyAlignment="1">
      <alignment horizontal="right" vertical="center"/>
    </xf>
    <xf numFmtId="0" fontId="4" fillId="2" borderId="35" xfId="0" applyFont="1" applyFill="1" applyBorder="1" applyAlignment="1">
      <alignment horizontal="right" vertical="center"/>
    </xf>
    <xf numFmtId="164" fontId="5" fillId="2" borderId="35" xfId="0" applyNumberFormat="1" applyFont="1" applyFill="1" applyBorder="1" applyAlignment="1">
      <alignment horizontal="right" vertical="center"/>
    </xf>
    <xf numFmtId="0" fontId="11" fillId="3" borderId="49" xfId="0" applyFont="1" applyFill="1" applyBorder="1" applyAlignment="1">
      <alignment vertical="center"/>
    </xf>
    <xf numFmtId="0" fontId="11" fillId="3" borderId="50" xfId="0" applyFont="1" applyFill="1" applyBorder="1" applyAlignment="1">
      <alignment horizontal="center" vertical="center"/>
    </xf>
    <xf numFmtId="0" fontId="14" fillId="5" borderId="34" xfId="0" applyFont="1" applyFill="1" applyBorder="1"/>
    <xf numFmtId="0" fontId="14" fillId="5" borderId="35" xfId="0" applyFont="1" applyFill="1" applyBorder="1" applyAlignment="1">
      <alignment vertical="center"/>
    </xf>
    <xf numFmtId="0" fontId="2" fillId="2" borderId="35" xfId="0" applyFont="1" applyFill="1" applyBorder="1" applyAlignment="1">
      <alignment horizontal="right" vertical="top"/>
    </xf>
    <xf numFmtId="8" fontId="4" fillId="2" borderId="35" xfId="0" applyNumberFormat="1" applyFont="1" applyFill="1" applyBorder="1" applyAlignment="1">
      <alignment horizontal="right" vertical="top"/>
    </xf>
    <xf numFmtId="8" fontId="5" fillId="2" borderId="35" xfId="0" applyNumberFormat="1" applyFont="1" applyFill="1" applyBorder="1" applyAlignment="1">
      <alignment horizontal="right" vertical="center"/>
    </xf>
    <xf numFmtId="0" fontId="3" fillId="2" borderId="51" xfId="0" applyFont="1" applyFill="1" applyBorder="1" applyAlignment="1">
      <alignment horizontal="center"/>
    </xf>
    <xf numFmtId="0" fontId="3" fillId="2" borderId="52" xfId="0" applyFont="1" applyFill="1" applyBorder="1" applyAlignment="1">
      <alignment horizontal="center" vertical="center"/>
    </xf>
    <xf numFmtId="0" fontId="4" fillId="2" borderId="34" xfId="0" applyFont="1" applyFill="1" applyBorder="1" applyAlignment="1">
      <alignment horizontal="center" vertical="top" wrapText="1"/>
    </xf>
    <xf numFmtId="8" fontId="4" fillId="2" borderId="35" xfId="0" applyNumberFormat="1" applyFont="1" applyFill="1" applyBorder="1" applyAlignment="1">
      <alignment horizontal="right" vertical="center"/>
    </xf>
    <xf numFmtId="0" fontId="3" fillId="2" borderId="51" xfId="0" applyFont="1" applyFill="1" applyBorder="1" applyAlignment="1">
      <alignment horizontal="center" vertical="top" wrapText="1"/>
    </xf>
    <xf numFmtId="0" fontId="3" fillId="2" borderId="34" xfId="0" applyFont="1" applyFill="1" applyBorder="1" applyAlignment="1">
      <alignment horizontal="center" vertical="top" wrapText="1"/>
    </xf>
    <xf numFmtId="49" fontId="8" fillId="2" borderId="34" xfId="0" applyNumberFormat="1" applyFont="1" applyFill="1" applyBorder="1"/>
    <xf numFmtId="6" fontId="5" fillId="2" borderId="35" xfId="0" applyNumberFormat="1" applyFont="1" applyFill="1" applyBorder="1" applyAlignment="1">
      <alignment horizontal="right"/>
    </xf>
    <xf numFmtId="0" fontId="3" fillId="2" borderId="51" xfId="0" applyFont="1" applyFill="1" applyBorder="1"/>
    <xf numFmtId="0" fontId="3" fillId="2" borderId="52" xfId="0" applyFont="1" applyFill="1" applyBorder="1" applyAlignment="1">
      <alignment vertical="center"/>
    </xf>
    <xf numFmtId="0" fontId="2" fillId="4" borderId="35" xfId="0" applyFont="1" applyFill="1" applyBorder="1" applyAlignment="1">
      <alignment horizontal="right" vertical="center"/>
    </xf>
    <xf numFmtId="8" fontId="4" fillId="2" borderId="35" xfId="0" applyNumberFormat="1" applyFont="1" applyFill="1" applyBorder="1" applyAlignment="1">
      <alignment horizontal="right" vertical="top" wrapText="1"/>
    </xf>
    <xf numFmtId="0" fontId="3" fillId="2" borderId="34" xfId="0" applyFont="1" applyFill="1" applyBorder="1" applyAlignment="1">
      <alignment vertical="center"/>
    </xf>
    <xf numFmtId="0" fontId="4" fillId="2" borderId="34" xfId="0" applyFont="1" applyFill="1" applyBorder="1"/>
    <xf numFmtId="6" fontId="4" fillId="2" borderId="35" xfId="0" applyNumberFormat="1" applyFont="1" applyFill="1" applyBorder="1" applyAlignment="1">
      <alignment horizontal="right" vertical="center"/>
    </xf>
    <xf numFmtId="6" fontId="5" fillId="2" borderId="35" xfId="0" applyNumberFormat="1" applyFont="1" applyFill="1" applyBorder="1" applyAlignment="1">
      <alignment horizontal="right" vertical="center"/>
    </xf>
    <xf numFmtId="0" fontId="3" fillId="2" borderId="35" xfId="0" applyFont="1" applyFill="1" applyBorder="1"/>
    <xf numFmtId="6" fontId="4" fillId="2" borderId="35" xfId="0" applyNumberFormat="1" applyFont="1" applyFill="1" applyBorder="1" applyAlignment="1">
      <alignment horizontal="right"/>
    </xf>
    <xf numFmtId="0" fontId="3" fillId="2" borderId="47" xfId="0" applyFont="1" applyFill="1" applyBorder="1"/>
    <xf numFmtId="0" fontId="3" fillId="2" borderId="48" xfId="0" applyFont="1" applyFill="1" applyBorder="1" applyAlignment="1">
      <alignment vertical="center"/>
    </xf>
    <xf numFmtId="0" fontId="2" fillId="2" borderId="35" xfId="0" applyFont="1" applyFill="1" applyBorder="1" applyAlignment="1">
      <alignment horizontal="center" vertical="top"/>
    </xf>
    <xf numFmtId="0" fontId="3" fillId="2" borderId="48" xfId="0" applyFont="1" applyFill="1" applyBorder="1" applyAlignment="1">
      <alignment horizontal="center" vertical="center"/>
    </xf>
    <xf numFmtId="0" fontId="3" fillId="15" borderId="34" xfId="0" applyFont="1" applyFill="1" applyBorder="1"/>
    <xf numFmtId="0" fontId="11" fillId="3" borderId="31" xfId="0" applyFont="1" applyFill="1" applyBorder="1" applyAlignment="1">
      <alignment vertical="top"/>
    </xf>
    <xf numFmtId="0" fontId="30" fillId="17" borderId="53" xfId="0" applyFont="1" applyFill="1" applyBorder="1" applyAlignment="1">
      <alignment vertical="top"/>
    </xf>
    <xf numFmtId="0" fontId="30" fillId="0" borderId="34" xfId="0" applyFont="1" applyFill="1" applyBorder="1" applyAlignment="1">
      <alignment vertical="top"/>
    </xf>
    <xf numFmtId="0" fontId="2" fillId="2" borderId="34" xfId="0" applyFont="1" applyFill="1" applyBorder="1" applyAlignment="1">
      <alignment vertical="top"/>
    </xf>
    <xf numFmtId="8" fontId="5" fillId="2" borderId="35" xfId="0" applyNumberFormat="1" applyFont="1" applyFill="1" applyBorder="1" applyAlignment="1">
      <alignment horizontal="right" vertical="top"/>
    </xf>
    <xf numFmtId="0" fontId="11" fillId="17" borderId="53" xfId="0" applyFont="1" applyFill="1" applyBorder="1" applyAlignment="1">
      <alignment vertical="top"/>
    </xf>
    <xf numFmtId="0" fontId="2" fillId="17" borderId="53" xfId="0" applyFont="1" applyFill="1" applyBorder="1" applyAlignment="1">
      <alignment vertical="top"/>
    </xf>
    <xf numFmtId="0" fontId="28" fillId="14" borderId="31" xfId="0" applyFont="1" applyFill="1" applyBorder="1" applyAlignment="1">
      <alignment vertical="top"/>
    </xf>
    <xf numFmtId="0" fontId="31" fillId="17" borderId="53" xfId="0" applyFont="1" applyFill="1" applyBorder="1" applyAlignment="1">
      <alignment vertical="top"/>
    </xf>
    <xf numFmtId="0" fontId="31" fillId="0" borderId="34" xfId="0" applyFont="1" applyFill="1" applyBorder="1" applyAlignment="1">
      <alignment vertical="top"/>
    </xf>
    <xf numFmtId="164" fontId="31" fillId="0" borderId="35" xfId="0" applyNumberFormat="1" applyFont="1" applyFill="1" applyBorder="1" applyAlignment="1">
      <alignment horizontal="right" vertical="center"/>
    </xf>
    <xf numFmtId="0" fontId="2" fillId="0" borderId="34" xfId="0" applyFont="1" applyFill="1" applyBorder="1" applyAlignment="1">
      <alignment vertical="top"/>
    </xf>
    <xf numFmtId="0" fontId="2" fillId="15" borderId="32" xfId="0" applyFont="1" applyFill="1" applyBorder="1"/>
    <xf numFmtId="0" fontId="3" fillId="15" borderId="32" xfId="0" applyFont="1" applyFill="1" applyBorder="1"/>
    <xf numFmtId="0" fontId="3" fillId="15" borderId="40" xfId="0" applyFont="1" applyFill="1" applyBorder="1"/>
    <xf numFmtId="0" fontId="3" fillId="15" borderId="41" xfId="0" applyFont="1" applyFill="1" applyBorder="1"/>
    <xf numFmtId="0" fontId="3" fillId="15" borderId="31" xfId="0" applyFont="1" applyFill="1" applyBorder="1"/>
    <xf numFmtId="0" fontId="20" fillId="6" borderId="39" xfId="0" applyFont="1" applyFill="1" applyBorder="1" applyAlignment="1">
      <alignment vertical="top" wrapText="1"/>
    </xf>
    <xf numFmtId="0" fontId="29" fillId="6" borderId="32" xfId="0" applyFont="1" applyFill="1" applyBorder="1" applyAlignment="1">
      <alignment vertical="top"/>
    </xf>
    <xf numFmtId="0" fontId="29" fillId="6" borderId="40" xfId="0" applyFont="1" applyFill="1" applyBorder="1" applyAlignment="1">
      <alignment vertical="top"/>
    </xf>
    <xf numFmtId="0" fontId="29" fillId="6" borderId="41" xfId="0" applyFont="1" applyFill="1" applyBorder="1" applyAlignment="1">
      <alignment vertical="top"/>
    </xf>
    <xf numFmtId="0" fontId="29" fillId="6" borderId="31" xfId="0" applyFont="1" applyFill="1" applyBorder="1" applyAlignment="1">
      <alignment vertical="top"/>
    </xf>
    <xf numFmtId="166" fontId="4" fillId="15" borderId="35" xfId="0" applyNumberFormat="1" applyFont="1" applyFill="1" applyBorder="1" applyAlignment="1">
      <alignment horizontal="right" vertical="center"/>
    </xf>
    <xf numFmtId="166" fontId="4" fillId="2" borderId="35" xfId="0" applyNumberFormat="1" applyFont="1" applyFill="1" applyBorder="1" applyAlignment="1">
      <alignment horizontal="right" vertical="center"/>
    </xf>
    <xf numFmtId="166" fontId="5" fillId="15" borderId="35" xfId="0" applyNumberFormat="1" applyFont="1" applyFill="1" applyBorder="1" applyAlignment="1">
      <alignment horizontal="right" vertical="center"/>
    </xf>
    <xf numFmtId="166" fontId="5" fillId="15" borderId="33" xfId="0" applyNumberFormat="1" applyFont="1" applyFill="1" applyBorder="1" applyAlignment="1">
      <alignment horizontal="right" vertical="center"/>
    </xf>
    <xf numFmtId="0" fontId="31" fillId="17" borderId="42" xfId="0" applyFont="1" applyFill="1" applyBorder="1" applyAlignment="1">
      <alignment horizontal="left" vertical="center" wrapText="1"/>
    </xf>
    <xf numFmtId="0" fontId="32" fillId="17" borderId="43" xfId="0" applyFont="1" applyFill="1" applyBorder="1" applyAlignment="1">
      <alignment vertical="top"/>
    </xf>
    <xf numFmtId="0" fontId="32" fillId="17" borderId="44" xfId="0" applyFont="1" applyFill="1" applyBorder="1" applyAlignment="1">
      <alignment vertical="top"/>
    </xf>
    <xf numFmtId="0" fontId="32" fillId="17" borderId="43" xfId="0" applyFont="1" applyFill="1" applyBorder="1"/>
    <xf numFmtId="0" fontId="16" fillId="0" borderId="54" xfId="0" applyFont="1" applyFill="1" applyBorder="1" applyAlignment="1">
      <alignment vertical="center"/>
    </xf>
    <xf numFmtId="0" fontId="16" fillId="0" borderId="61" xfId="0" applyFont="1" applyFill="1" applyBorder="1" applyAlignment="1">
      <alignment vertical="center"/>
    </xf>
    <xf numFmtId="0" fontId="17" fillId="2" borderId="41" xfId="0" applyFont="1" applyFill="1" applyBorder="1" applyAlignment="1">
      <alignment vertical="center"/>
    </xf>
    <xf numFmtId="0" fontId="17" fillId="2" borderId="40" xfId="0" applyFont="1" applyFill="1" applyBorder="1" applyAlignment="1">
      <alignment vertical="center"/>
    </xf>
    <xf numFmtId="0" fontId="17" fillId="2" borderId="32" xfId="0" applyFont="1" applyFill="1" applyBorder="1" applyAlignment="1">
      <alignment horizontal="right" vertical="center"/>
    </xf>
    <xf numFmtId="0" fontId="16" fillId="0" borderId="62" xfId="0" applyFont="1" applyFill="1" applyBorder="1" applyAlignment="1">
      <alignment vertical="center"/>
    </xf>
    <xf numFmtId="0" fontId="16" fillId="0" borderId="63" xfId="0" applyFont="1" applyFill="1" applyBorder="1" applyAlignment="1">
      <alignment vertical="center"/>
    </xf>
    <xf numFmtId="0" fontId="17" fillId="2" borderId="46" xfId="0" applyFont="1" applyFill="1" applyBorder="1" applyAlignment="1">
      <alignment vertical="center"/>
    </xf>
    <xf numFmtId="0" fontId="17" fillId="2" borderId="43" xfId="0" applyFont="1" applyFill="1" applyBorder="1" applyAlignment="1">
      <alignment vertical="center"/>
    </xf>
    <xf numFmtId="0" fontId="17" fillId="2" borderId="44" xfId="0" applyFont="1" applyFill="1" applyBorder="1" applyAlignment="1">
      <alignment vertical="center"/>
    </xf>
    <xf numFmtId="0" fontId="17" fillId="2" borderId="43" xfId="0" applyFont="1" applyFill="1" applyBorder="1" applyAlignment="1">
      <alignment horizontal="right" vertical="center"/>
    </xf>
    <xf numFmtId="164" fontId="17" fillId="2" borderId="35" xfId="0" applyNumberFormat="1" applyFont="1" applyFill="1" applyBorder="1" applyAlignment="1">
      <alignment vertical="center"/>
    </xf>
    <xf numFmtId="164" fontId="17" fillId="2" borderId="45" xfId="0" applyNumberFormat="1" applyFont="1" applyFill="1" applyBorder="1" applyAlignment="1">
      <alignment vertical="center"/>
    </xf>
    <xf numFmtId="164" fontId="17" fillId="2" borderId="0" xfId="0" applyNumberFormat="1" applyFont="1" applyFill="1" applyBorder="1" applyAlignment="1">
      <alignment vertical="center"/>
    </xf>
    <xf numFmtId="164" fontId="17" fillId="2" borderId="0" xfId="0" applyNumberFormat="1" applyFont="1" applyFill="1" applyBorder="1" applyAlignment="1">
      <alignment horizontal="right" vertical="center"/>
    </xf>
    <xf numFmtId="0" fontId="20" fillId="0" borderId="0" xfId="0" applyFont="1" applyFill="1" applyBorder="1" applyAlignment="1">
      <alignment horizontal="left" vertical="center" wrapText="1"/>
    </xf>
    <xf numFmtId="0" fontId="28" fillId="17" borderId="6" xfId="0" applyFont="1" applyFill="1" applyBorder="1" applyAlignment="1">
      <alignment vertical="top" wrapText="1"/>
    </xf>
    <xf numFmtId="0" fontId="33" fillId="17" borderId="0" xfId="0" applyFont="1" applyFill="1" applyBorder="1"/>
    <xf numFmtId="0" fontId="33" fillId="17" borderId="7" xfId="0" applyFont="1" applyFill="1" applyBorder="1"/>
    <xf numFmtId="0" fontId="33" fillId="17" borderId="8" xfId="0" applyFont="1" applyFill="1" applyBorder="1"/>
    <xf numFmtId="0" fontId="33" fillId="17" borderId="34" xfId="0" applyFont="1" applyFill="1" applyBorder="1"/>
    <xf numFmtId="166" fontId="33" fillId="17" borderId="35" xfId="0" applyNumberFormat="1" applyFont="1" applyFill="1" applyBorder="1" applyAlignment="1">
      <alignment horizontal="right" vertical="center"/>
    </xf>
    <xf numFmtId="0" fontId="28" fillId="18" borderId="0" xfId="0" applyFont="1" applyFill="1" applyBorder="1" applyAlignment="1">
      <alignment horizontal="left" vertical="center" wrapText="1"/>
    </xf>
    <xf numFmtId="0" fontId="31" fillId="17" borderId="6" xfId="0" applyFont="1" applyFill="1" applyBorder="1" applyAlignment="1">
      <alignment vertical="top"/>
    </xf>
    <xf numFmtId="0" fontId="31" fillId="17" borderId="0" xfId="0" applyFont="1" applyFill="1" applyBorder="1"/>
    <xf numFmtId="0" fontId="31" fillId="17" borderId="7" xfId="0" applyFont="1" applyFill="1" applyBorder="1"/>
    <xf numFmtId="0" fontId="31" fillId="17" borderId="8" xfId="0" applyFont="1" applyFill="1" applyBorder="1"/>
    <xf numFmtId="0" fontId="31" fillId="17" borderId="34" xfId="0" applyFont="1" applyFill="1" applyBorder="1"/>
    <xf numFmtId="166" fontId="31" fillId="17" borderId="35" xfId="0" applyNumberFormat="1" applyFont="1" applyFill="1" applyBorder="1" applyAlignment="1">
      <alignment horizontal="right" vertical="center"/>
    </xf>
    <xf numFmtId="0" fontId="34" fillId="17" borderId="42" xfId="0" applyFont="1" applyFill="1" applyBorder="1" applyAlignment="1">
      <alignment vertical="top" wrapText="1"/>
    </xf>
    <xf numFmtId="0" fontId="34" fillId="17" borderId="43" xfId="0" applyFont="1" applyFill="1" applyBorder="1"/>
    <xf numFmtId="0" fontId="35" fillId="17" borderId="43" xfId="0" applyFont="1" applyFill="1" applyBorder="1"/>
    <xf numFmtId="0" fontId="35" fillId="17" borderId="44" xfId="0" applyFont="1" applyFill="1" applyBorder="1"/>
    <xf numFmtId="0" fontId="35" fillId="17" borderId="46" xfId="0" applyFont="1" applyFill="1" applyBorder="1"/>
    <xf numFmtId="0" fontId="35" fillId="17" borderId="53" xfId="0" applyFont="1" applyFill="1" applyBorder="1"/>
    <xf numFmtId="166" fontId="34" fillId="17" borderId="45" xfId="0" applyNumberFormat="1" applyFont="1" applyFill="1" applyBorder="1" applyAlignment="1">
      <alignment horizontal="right" vertical="center"/>
    </xf>
    <xf numFmtId="0" fontId="5" fillId="15" borderId="39" xfId="0" applyFont="1" applyFill="1" applyBorder="1" applyAlignment="1">
      <alignment horizontal="left" vertical="center" wrapText="1"/>
    </xf>
    <xf numFmtId="0" fontId="2" fillId="15" borderId="32" xfId="0" applyFont="1" applyFill="1" applyBorder="1" applyAlignment="1">
      <alignment vertical="top"/>
    </xf>
    <xf numFmtId="0" fontId="3" fillId="15" borderId="32" xfId="0" applyFont="1" applyFill="1" applyBorder="1" applyAlignment="1">
      <alignment vertical="top"/>
    </xf>
    <xf numFmtId="0" fontId="3" fillId="15" borderId="40" xfId="0" applyFont="1" applyFill="1" applyBorder="1" applyAlignment="1">
      <alignment vertical="top"/>
    </xf>
    <xf numFmtId="0" fontId="2" fillId="15" borderId="31" xfId="0" applyFont="1" applyFill="1" applyBorder="1" applyAlignment="1">
      <alignment vertical="top"/>
    </xf>
    <xf numFmtId="164" fontId="10" fillId="3" borderId="33" xfId="0" applyNumberFormat="1" applyFont="1" applyFill="1" applyBorder="1" applyAlignment="1">
      <alignment horizontal="right" vertical="center"/>
    </xf>
    <xf numFmtId="164" fontId="30" fillId="17" borderId="45" xfId="0" applyNumberFormat="1" applyFont="1" applyFill="1" applyBorder="1" applyAlignment="1">
      <alignment horizontal="right" vertical="center"/>
    </xf>
    <xf numFmtId="164" fontId="30" fillId="0" borderId="35" xfId="0" applyNumberFormat="1" applyFont="1" applyFill="1" applyBorder="1" applyAlignment="1">
      <alignment horizontal="right" vertical="center"/>
    </xf>
    <xf numFmtId="8" fontId="5" fillId="15" borderId="33" xfId="0" applyNumberFormat="1" applyFont="1" applyFill="1" applyBorder="1" applyAlignment="1">
      <alignment horizontal="right" vertical="center"/>
    </xf>
    <xf numFmtId="8" fontId="31" fillId="17" borderId="45" xfId="0" applyNumberFormat="1" applyFont="1" applyFill="1" applyBorder="1" applyAlignment="1">
      <alignment horizontal="right" vertical="center"/>
    </xf>
    <xf numFmtId="164" fontId="10" fillId="17" borderId="45" xfId="0" applyNumberFormat="1" applyFont="1" applyFill="1" applyBorder="1" applyAlignment="1">
      <alignment horizontal="right" vertical="center"/>
    </xf>
    <xf numFmtId="8" fontId="20" fillId="6" borderId="33" xfId="0" applyNumberFormat="1" applyFont="1" applyFill="1" applyBorder="1" applyAlignment="1">
      <alignment horizontal="right" vertical="center"/>
    </xf>
    <xf numFmtId="8" fontId="28" fillId="0" borderId="35" xfId="0" applyNumberFormat="1" applyFont="1" applyFill="1" applyBorder="1" applyAlignment="1">
      <alignment horizontal="right" vertical="center"/>
    </xf>
    <xf numFmtId="0" fontId="17" fillId="2" borderId="6" xfId="0" applyFont="1" applyFill="1" applyBorder="1" applyAlignment="1">
      <alignment vertical="top" wrapText="1"/>
    </xf>
    <xf numFmtId="0" fontId="20" fillId="0" borderId="0" xfId="0" applyFont="1" applyFill="1" applyBorder="1"/>
    <xf numFmtId="0" fontId="5" fillId="2" borderId="0" xfId="0" applyFont="1" applyFill="1" applyBorder="1"/>
    <xf numFmtId="0" fontId="5" fillId="2" borderId="0" xfId="0" applyFont="1" applyFill="1" applyBorder="1" applyAlignment="1">
      <alignment vertical="center"/>
    </xf>
    <xf numFmtId="0" fontId="17" fillId="2" borderId="39" xfId="0" applyFont="1" applyFill="1" applyBorder="1" applyAlignment="1">
      <alignment vertical="center" wrapText="1"/>
    </xf>
    <xf numFmtId="0" fontId="17" fillId="2" borderId="32" xfId="0" applyFont="1" applyFill="1" applyBorder="1" applyAlignment="1">
      <alignment vertical="top"/>
    </xf>
    <xf numFmtId="0" fontId="17" fillId="2" borderId="40" xfId="0" applyFont="1" applyFill="1" applyBorder="1" applyAlignment="1">
      <alignment vertical="top"/>
    </xf>
    <xf numFmtId="0" fontId="17" fillId="2" borderId="41" xfId="0" applyFont="1" applyFill="1" applyBorder="1" applyAlignment="1">
      <alignment vertical="top"/>
    </xf>
    <xf numFmtId="0" fontId="17" fillId="2" borderId="31" xfId="0" applyFont="1" applyFill="1" applyBorder="1" applyAlignment="1">
      <alignment vertical="top"/>
    </xf>
    <xf numFmtId="8" fontId="17" fillId="2" borderId="33" xfId="0" applyNumberFormat="1" applyFont="1" applyFill="1" applyBorder="1" applyAlignment="1">
      <alignment horizontal="right" vertical="center"/>
    </xf>
    <xf numFmtId="0" fontId="37" fillId="17" borderId="42" xfId="0" applyFont="1" applyFill="1" applyBorder="1" applyAlignment="1">
      <alignment vertical="center" wrapText="1"/>
    </xf>
    <xf numFmtId="0" fontId="17" fillId="17" borderId="43" xfId="0" applyFont="1" applyFill="1" applyBorder="1" applyAlignment="1">
      <alignment vertical="top"/>
    </xf>
    <xf numFmtId="0" fontId="17" fillId="17" borderId="44" xfId="0" applyFont="1" applyFill="1" applyBorder="1" applyAlignment="1">
      <alignment vertical="top"/>
    </xf>
    <xf numFmtId="0" fontId="17" fillId="17" borderId="46" xfId="0" applyFont="1" applyFill="1" applyBorder="1" applyAlignment="1">
      <alignment vertical="top"/>
    </xf>
    <xf numFmtId="0" fontId="17" fillId="17" borderId="53" xfId="0" applyFont="1" applyFill="1" applyBorder="1" applyAlignment="1">
      <alignment vertical="top"/>
    </xf>
    <xf numFmtId="8" fontId="37" fillId="17" borderId="45" xfId="0" applyNumberFormat="1" applyFont="1" applyFill="1" applyBorder="1" applyAlignment="1">
      <alignment horizontal="right" vertical="center"/>
    </xf>
    <xf numFmtId="0" fontId="38" fillId="19" borderId="53" xfId="0" applyFont="1" applyFill="1" applyBorder="1" applyAlignment="1">
      <alignment vertical="top" wrapText="1"/>
    </xf>
    <xf numFmtId="0" fontId="38" fillId="19" borderId="43" xfId="0" applyFont="1" applyFill="1" applyBorder="1" applyAlignment="1">
      <alignment vertical="top"/>
    </xf>
    <xf numFmtId="0" fontId="38" fillId="19" borderId="44" xfId="0" applyFont="1" applyFill="1" applyBorder="1" applyAlignment="1">
      <alignment vertical="top"/>
    </xf>
    <xf numFmtId="164" fontId="38" fillId="19" borderId="45" xfId="0" applyNumberFormat="1" applyFont="1" applyFill="1" applyBorder="1" applyAlignment="1">
      <alignment horizontal="right" vertical="center"/>
    </xf>
    <xf numFmtId="0" fontId="16" fillId="15" borderId="55" xfId="0" applyFont="1" applyFill="1" applyBorder="1" applyAlignment="1">
      <alignment vertical="top" wrapText="1"/>
    </xf>
    <xf numFmtId="0" fontId="16" fillId="15" borderId="56" xfId="0" applyFont="1" applyFill="1" applyBorder="1" applyAlignment="1">
      <alignment vertical="top"/>
    </xf>
    <xf numFmtId="0" fontId="16" fillId="15" borderId="57" xfId="0" applyFont="1" applyFill="1" applyBorder="1" applyAlignment="1">
      <alignment vertical="top"/>
    </xf>
    <xf numFmtId="0" fontId="16" fillId="15" borderId="58" xfId="0" applyFont="1" applyFill="1" applyBorder="1" applyAlignment="1">
      <alignment vertical="top"/>
    </xf>
    <xf numFmtId="0" fontId="16" fillId="15" borderId="59" xfId="0" applyFont="1" applyFill="1" applyBorder="1" applyAlignment="1">
      <alignment vertical="top"/>
    </xf>
    <xf numFmtId="8" fontId="16" fillId="15" borderId="60" xfId="0" applyNumberFormat="1" applyFont="1" applyFill="1" applyBorder="1" applyAlignment="1">
      <alignment horizontal="right" vertical="center"/>
    </xf>
    <xf numFmtId="0" fontId="39" fillId="17" borderId="47" xfId="0" applyFont="1" applyFill="1" applyBorder="1" applyAlignment="1">
      <alignment vertical="top" wrapText="1"/>
    </xf>
    <xf numFmtId="0" fontId="39" fillId="17" borderId="0" xfId="0" applyFont="1" applyFill="1" applyBorder="1" applyAlignment="1">
      <alignment vertical="top"/>
    </xf>
    <xf numFmtId="0" fontId="39" fillId="17" borderId="7" xfId="0" applyFont="1" applyFill="1" applyBorder="1" applyAlignment="1">
      <alignment vertical="top"/>
    </xf>
    <xf numFmtId="0" fontId="39" fillId="17" borderId="53" xfId="0" applyFont="1" applyFill="1" applyBorder="1" applyAlignment="1">
      <alignment vertical="top"/>
    </xf>
    <xf numFmtId="164" fontId="39" fillId="17" borderId="45" xfId="0" applyNumberFormat="1" applyFont="1" applyFill="1" applyBorder="1" applyAlignment="1">
      <alignment horizontal="right" vertical="center"/>
    </xf>
    <xf numFmtId="0" fontId="5" fillId="2" borderId="6" xfId="0" applyFont="1" applyFill="1" applyBorder="1" applyAlignment="1">
      <alignment vertical="top" wrapText="1"/>
    </xf>
    <xf numFmtId="0" fontId="5" fillId="15" borderId="6" xfId="0" applyFont="1" applyFill="1" applyBorder="1" applyAlignment="1">
      <alignment vertical="top"/>
    </xf>
    <xf numFmtId="0" fontId="21" fillId="2" borderId="64" xfId="0" applyFont="1" applyFill="1" applyBorder="1" applyAlignment="1">
      <alignment vertical="top" wrapText="1"/>
    </xf>
    <xf numFmtId="0" fontId="20" fillId="0" borderId="0" xfId="0" applyFont="1" applyFill="1" applyBorder="1" applyAlignment="1">
      <alignment horizontal="left" vertical="center" wrapText="1"/>
    </xf>
    <xf numFmtId="166" fontId="40" fillId="2" borderId="0" xfId="0" applyNumberFormat="1" applyFont="1" applyFill="1" applyBorder="1" applyAlignment="1">
      <alignment horizontal="center"/>
    </xf>
    <xf numFmtId="0" fontId="2" fillId="15" borderId="39" xfId="0" applyFont="1" applyFill="1" applyBorder="1" applyAlignment="1">
      <alignment vertical="center" wrapText="1"/>
    </xf>
    <xf numFmtId="0" fontId="2" fillId="2" borderId="0" xfId="0" applyFont="1" applyFill="1" applyBorder="1" applyAlignment="1"/>
    <xf numFmtId="0" fontId="3" fillId="0" borderId="0" xfId="0" applyFont="1" applyAlignment="1">
      <alignment wrapText="1"/>
    </xf>
    <xf numFmtId="0" fontId="3" fillId="0" borderId="0" xfId="0" applyFont="1"/>
    <xf numFmtId="0" fontId="3" fillId="0" borderId="0" xfId="0" applyFont="1" applyAlignment="1">
      <alignment vertical="center" wrapText="1"/>
    </xf>
    <xf numFmtId="0" fontId="3" fillId="0" borderId="0" xfId="1" applyFont="1" applyAlignment="1">
      <alignment vertical="center" wrapText="1"/>
    </xf>
    <xf numFmtId="0" fontId="8" fillId="0" borderId="0" xfId="0" applyFont="1" applyAlignment="1">
      <alignment vertical="center" wrapText="1"/>
    </xf>
    <xf numFmtId="0" fontId="2" fillId="0" borderId="0" xfId="0" applyFont="1" applyAlignment="1">
      <alignment wrapText="1"/>
    </xf>
    <xf numFmtId="0" fontId="20" fillId="0" borderId="0" xfId="0" applyFont="1" applyFill="1" applyBorder="1" applyAlignment="1">
      <alignment horizontal="left" vertical="center" wrapText="1"/>
    </xf>
    <xf numFmtId="0" fontId="42" fillId="0" borderId="0" xfId="0" applyFont="1" applyAlignment="1">
      <alignment horizontal="left" vertical="center"/>
    </xf>
    <xf numFmtId="0" fontId="44" fillId="0" borderId="0" xfId="0" applyFont="1" applyAlignment="1">
      <alignment vertical="center"/>
    </xf>
    <xf numFmtId="0" fontId="42" fillId="0" borderId="0" xfId="0" applyFont="1" applyAlignment="1">
      <alignment vertical="center"/>
    </xf>
    <xf numFmtId="0" fontId="42" fillId="0" borderId="0" xfId="0" applyFont="1" applyAlignment="1">
      <alignment horizontal="center" vertical="center"/>
    </xf>
    <xf numFmtId="166" fontId="42" fillId="0" borderId="0" xfId="0" applyNumberFormat="1" applyFont="1" applyAlignment="1">
      <alignment vertical="center"/>
    </xf>
    <xf numFmtId="0" fontId="44" fillId="0" borderId="12" xfId="0" applyFont="1" applyBorder="1" applyAlignment="1">
      <alignment vertical="center"/>
    </xf>
    <xf numFmtId="0" fontId="44" fillId="0" borderId="12" xfId="0" applyFont="1" applyBorder="1" applyAlignment="1">
      <alignment horizontal="right" vertical="center"/>
    </xf>
    <xf numFmtId="0" fontId="44" fillId="0" borderId="12" xfId="0" applyFont="1" applyBorder="1" applyAlignment="1">
      <alignment horizontal="left" vertical="center"/>
    </xf>
    <xf numFmtId="166" fontId="44" fillId="0" borderId="12" xfId="0" applyNumberFormat="1" applyFont="1" applyBorder="1" applyAlignment="1">
      <alignment vertical="center"/>
    </xf>
    <xf numFmtId="0" fontId="44" fillId="0" borderId="2" xfId="0" applyFont="1" applyBorder="1" applyAlignment="1">
      <alignment horizontal="center" vertical="center"/>
    </xf>
    <xf numFmtId="0" fontId="44" fillId="0" borderId="2" xfId="0" applyFont="1" applyBorder="1" applyAlignment="1">
      <alignment vertical="center"/>
    </xf>
    <xf numFmtId="0" fontId="44" fillId="0" borderId="2" xfId="0" applyFont="1" applyBorder="1" applyAlignment="1">
      <alignment horizontal="right" vertical="center"/>
    </xf>
    <xf numFmtId="166" fontId="44" fillId="0" borderId="2" xfId="0" applyNumberFormat="1" applyFont="1" applyBorder="1" applyAlignment="1">
      <alignment horizontal="right" vertical="center"/>
    </xf>
    <xf numFmtId="0" fontId="42" fillId="0" borderId="2" xfId="0" applyFont="1" applyBorder="1" applyAlignment="1">
      <alignment horizontal="center" vertical="center"/>
    </xf>
    <xf numFmtId="0" fontId="42" fillId="0" borderId="2" xfId="0" applyFont="1" applyBorder="1" applyAlignment="1">
      <alignment horizontal="left" vertical="center" wrapText="1"/>
    </xf>
    <xf numFmtId="0" fontId="42" fillId="0" borderId="2" xfId="0" applyFont="1" applyBorder="1" applyAlignment="1">
      <alignment horizontal="left" vertical="center"/>
    </xf>
    <xf numFmtId="8" fontId="42" fillId="0" borderId="2" xfId="0" applyNumberFormat="1" applyFont="1" applyBorder="1" applyAlignment="1">
      <alignment vertical="center"/>
    </xf>
    <xf numFmtId="166" fontId="42" fillId="0" borderId="2" xfId="0" applyNumberFormat="1" applyFont="1" applyBorder="1" applyAlignment="1">
      <alignment vertical="center"/>
    </xf>
    <xf numFmtId="0" fontId="42" fillId="0" borderId="12" xfId="0" applyFont="1" applyBorder="1" applyAlignment="1">
      <alignment horizontal="center" vertical="center"/>
    </xf>
    <xf numFmtId="8" fontId="42" fillId="0" borderId="12" xfId="0" applyNumberFormat="1" applyFont="1" applyBorder="1" applyAlignment="1">
      <alignment vertical="center"/>
    </xf>
    <xf numFmtId="166" fontId="42" fillId="0" borderId="12" xfId="0" applyNumberFormat="1" applyFont="1" applyBorder="1" applyAlignment="1">
      <alignment vertical="center"/>
    </xf>
    <xf numFmtId="0" fontId="42" fillId="0" borderId="27" xfId="0" applyFont="1" applyBorder="1" applyAlignment="1">
      <alignment horizontal="center" vertical="center"/>
    </xf>
    <xf numFmtId="0" fontId="42" fillId="0" borderId="27" xfId="0" applyFont="1" applyBorder="1" applyAlignment="1">
      <alignment horizontal="left" vertical="center" wrapText="1"/>
    </xf>
    <xf numFmtId="0" fontId="42" fillId="0" borderId="27" xfId="0" applyFont="1" applyBorder="1" applyAlignment="1">
      <alignment horizontal="left" vertical="center"/>
    </xf>
    <xf numFmtId="0" fontId="42" fillId="0" borderId="27" xfId="0" applyFont="1" applyBorder="1" applyAlignment="1">
      <alignment vertical="center"/>
    </xf>
    <xf numFmtId="166" fontId="42" fillId="0" borderId="27" xfId="0" applyNumberFormat="1" applyFont="1" applyBorder="1" applyAlignment="1">
      <alignment vertical="center"/>
    </xf>
    <xf numFmtId="0" fontId="42" fillId="0" borderId="27" xfId="0" applyFont="1" applyBorder="1" applyAlignment="1">
      <alignment horizontal="right" vertical="center"/>
    </xf>
    <xf numFmtId="0" fontId="42" fillId="0" borderId="2" xfId="0" applyFont="1" applyBorder="1" applyAlignment="1">
      <alignment vertical="center"/>
    </xf>
    <xf numFmtId="0" fontId="42" fillId="0" borderId="2" xfId="0" applyFont="1" applyBorder="1" applyAlignment="1">
      <alignment horizontal="right" vertical="center"/>
    </xf>
    <xf numFmtId="0" fontId="42" fillId="0" borderId="12" xfId="0" applyFont="1" applyBorder="1" applyAlignment="1">
      <alignment vertical="center"/>
    </xf>
    <xf numFmtId="0" fontId="42" fillId="0" borderId="12" xfId="0" applyFont="1" applyBorder="1" applyAlignment="1">
      <alignment horizontal="right" vertical="center"/>
    </xf>
    <xf numFmtId="0" fontId="42" fillId="0" borderId="12" xfId="0" applyFont="1" applyBorder="1" applyAlignment="1">
      <alignment horizontal="left" vertical="center"/>
    </xf>
    <xf numFmtId="0" fontId="43" fillId="0" borderId="12" xfId="0" applyFont="1" applyBorder="1" applyAlignment="1">
      <alignment horizontal="center" vertical="top"/>
    </xf>
    <xf numFmtId="0" fontId="45" fillId="2" borderId="59" xfId="0" applyFont="1" applyFill="1" applyBorder="1" applyAlignment="1">
      <alignment vertical="center" wrapText="1"/>
    </xf>
    <xf numFmtId="0" fontId="46" fillId="2" borderId="56" xfId="0" applyFont="1" applyFill="1" applyBorder="1"/>
    <xf numFmtId="0" fontId="46" fillId="2" borderId="60" xfId="0" applyFont="1" applyFill="1" applyBorder="1"/>
    <xf numFmtId="0" fontId="47" fillId="0" borderId="34" xfId="0" applyFont="1" applyFill="1" applyBorder="1" applyAlignment="1">
      <alignment vertical="center"/>
    </xf>
    <xf numFmtId="0" fontId="46" fillId="2" borderId="0" xfId="0" applyFont="1" applyFill="1" applyBorder="1"/>
    <xf numFmtId="8" fontId="45" fillId="2" borderId="35" xfId="0" applyNumberFormat="1" applyFont="1" applyFill="1" applyBorder="1" applyAlignment="1">
      <alignment horizontal="right" vertical="center"/>
    </xf>
    <xf numFmtId="0" fontId="48" fillId="0" borderId="36" xfId="0" applyFont="1" applyFill="1" applyBorder="1"/>
    <xf numFmtId="0" fontId="46" fillId="2" borderId="37" xfId="0" applyFont="1" applyFill="1" applyBorder="1"/>
    <xf numFmtId="8" fontId="45" fillId="2" borderId="38" xfId="0" applyNumberFormat="1" applyFont="1" applyFill="1" applyBorder="1" applyAlignment="1">
      <alignment horizontal="right"/>
    </xf>
    <xf numFmtId="0" fontId="49" fillId="0" borderId="36" xfId="0" applyFont="1" applyFill="1" applyBorder="1"/>
    <xf numFmtId="0" fontId="4" fillId="2" borderId="37" xfId="0" applyFont="1" applyFill="1" applyBorder="1"/>
    <xf numFmtId="0" fontId="20" fillId="0" borderId="31" xfId="0" applyFont="1" applyFill="1" applyBorder="1" applyAlignment="1">
      <alignment vertical="center" wrapText="1"/>
    </xf>
    <xf numFmtId="0" fontId="5" fillId="2" borderId="32" xfId="0" applyFont="1" applyFill="1" applyBorder="1" applyAlignment="1">
      <alignment vertical="center"/>
    </xf>
    <xf numFmtId="166" fontId="5" fillId="2" borderId="33" xfId="0" applyNumberFormat="1" applyFont="1" applyFill="1" applyBorder="1" applyAlignment="1">
      <alignment vertical="center"/>
    </xf>
    <xf numFmtId="0" fontId="20" fillId="0" borderId="49" xfId="0" applyFont="1" applyFill="1" applyBorder="1" applyAlignment="1">
      <alignment vertical="center"/>
    </xf>
    <xf numFmtId="0" fontId="5" fillId="2" borderId="2" xfId="0" applyFont="1" applyFill="1" applyBorder="1" applyAlignment="1">
      <alignment vertical="center"/>
    </xf>
    <xf numFmtId="166" fontId="5" fillId="2" borderId="50" xfId="0" applyNumberFormat="1" applyFont="1" applyFill="1" applyBorder="1" applyAlignment="1">
      <alignment vertical="center"/>
    </xf>
    <xf numFmtId="0" fontId="20" fillId="0" borderId="47" xfId="0" applyFont="1" applyFill="1" applyBorder="1" applyAlignment="1">
      <alignment vertical="center"/>
    </xf>
    <xf numFmtId="0" fontId="5" fillId="2" borderId="12" xfId="0" applyFont="1" applyFill="1" applyBorder="1" applyAlignment="1">
      <alignment vertical="center"/>
    </xf>
    <xf numFmtId="166" fontId="5" fillId="2" borderId="48" xfId="0" applyNumberFormat="1" applyFont="1" applyFill="1" applyBorder="1" applyAlignment="1">
      <alignment vertical="center"/>
    </xf>
    <xf numFmtId="0" fontId="5" fillId="2" borderId="37" xfId="0" applyFont="1" applyFill="1" applyBorder="1"/>
    <xf numFmtId="166" fontId="5" fillId="2" borderId="38" xfId="0" applyNumberFormat="1" applyFont="1" applyFill="1" applyBorder="1"/>
    <xf numFmtId="0" fontId="5" fillId="2" borderId="31" xfId="0" applyFont="1" applyFill="1" applyBorder="1" applyAlignment="1">
      <alignment vertical="center" wrapText="1"/>
    </xf>
    <xf numFmtId="0" fontId="4" fillId="2" borderId="32" xfId="0" applyFont="1" applyFill="1" applyBorder="1"/>
    <xf numFmtId="166" fontId="4" fillId="2" borderId="33" xfId="0" applyNumberFormat="1" applyFont="1" applyFill="1" applyBorder="1"/>
    <xf numFmtId="0" fontId="4" fillId="2" borderId="2" xfId="0" applyFont="1" applyFill="1" applyBorder="1"/>
    <xf numFmtId="166" fontId="5" fillId="2" borderId="50" xfId="0" applyNumberFormat="1" applyFont="1" applyFill="1" applyBorder="1"/>
    <xf numFmtId="0" fontId="4" fillId="2" borderId="12" xfId="0" applyFont="1" applyFill="1" applyBorder="1"/>
    <xf numFmtId="166" fontId="5" fillId="2" borderId="48" xfId="0" applyNumberFormat="1" applyFont="1" applyFill="1" applyBorder="1"/>
    <xf numFmtId="0" fontId="23" fillId="12" borderId="30" xfId="0" applyFont="1" applyFill="1" applyBorder="1" applyAlignment="1">
      <alignment vertical="center"/>
    </xf>
    <xf numFmtId="0" fontId="16" fillId="0" borderId="0" xfId="0" applyFont="1" applyFill="1" applyBorder="1" applyAlignment="1">
      <alignment vertical="center"/>
    </xf>
    <xf numFmtId="0" fontId="16" fillId="9" borderId="26" xfId="0" applyFont="1" applyFill="1" applyBorder="1" applyAlignment="1">
      <alignment vertical="center"/>
    </xf>
    <xf numFmtId="0" fontId="17" fillId="20" borderId="8" xfId="0" applyFont="1" applyFill="1" applyBorder="1" applyAlignment="1">
      <alignment vertical="center"/>
    </xf>
    <xf numFmtId="0" fontId="17" fillId="20" borderId="0" xfId="0" applyFont="1" applyFill="1" applyBorder="1" applyAlignment="1">
      <alignment vertical="center"/>
    </xf>
    <xf numFmtId="0" fontId="17" fillId="20" borderId="7" xfId="0" applyFont="1" applyFill="1" applyBorder="1" applyAlignment="1">
      <alignment vertical="center"/>
    </xf>
    <xf numFmtId="166" fontId="17" fillId="20" borderId="0" xfId="0" applyNumberFormat="1" applyFont="1" applyFill="1" applyBorder="1" applyAlignment="1">
      <alignment vertical="center"/>
    </xf>
    <xf numFmtId="0" fontId="20" fillId="0" borderId="0" xfId="0" applyFont="1" applyFill="1" applyBorder="1" applyAlignment="1">
      <alignment horizontal="left" vertical="center" wrapText="1"/>
    </xf>
    <xf numFmtId="0" fontId="17" fillId="2" borderId="0" xfId="0" applyFont="1" applyFill="1" applyBorder="1" applyAlignment="1">
      <alignment vertical="center" wrapText="1"/>
    </xf>
    <xf numFmtId="0" fontId="20" fillId="0" borderId="8" xfId="0" applyFont="1" applyFill="1" applyBorder="1" applyAlignment="1">
      <alignment vertical="center" wrapText="1"/>
    </xf>
    <xf numFmtId="0" fontId="20" fillId="0" borderId="0" xfId="0" applyFont="1" applyFill="1" applyBorder="1" applyAlignment="1">
      <alignment vertical="center" wrapText="1"/>
    </xf>
    <xf numFmtId="0" fontId="20" fillId="0" borderId="8" xfId="0" applyFont="1" applyFill="1" applyBorder="1" applyAlignment="1">
      <alignment horizontal="left" vertical="center" wrapText="1"/>
    </xf>
    <xf numFmtId="0" fontId="17" fillId="20" borderId="0" xfId="0" applyFont="1" applyFill="1" applyBorder="1" applyAlignment="1">
      <alignment vertical="center" wrapText="1"/>
    </xf>
    <xf numFmtId="0" fontId="20" fillId="0" borderId="0"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51" fillId="0" borderId="0" xfId="0" applyFont="1"/>
    <xf numFmtId="0" fontId="26" fillId="0" borderId="0" xfId="0" applyFont="1"/>
    <xf numFmtId="168" fontId="17" fillId="2" borderId="0" xfId="0" applyNumberFormat="1" applyFont="1" applyFill="1" applyBorder="1" applyAlignment="1">
      <alignment horizontal="right" vertical="center"/>
    </xf>
    <xf numFmtId="7" fontId="42" fillId="0" borderId="27" xfId="0" applyNumberFormat="1" applyFont="1" applyBorder="1" applyAlignment="1">
      <alignment vertical="center"/>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7620</xdr:colOff>
      <xdr:row>11</xdr:row>
      <xdr:rowOff>131664</xdr:rowOff>
    </xdr:from>
    <xdr:to>
      <xdr:col>2</xdr:col>
      <xdr:colOff>160020</xdr:colOff>
      <xdr:row>72</xdr:row>
      <xdr:rowOff>63491</xdr:rowOff>
    </xdr:to>
    <xdr:pic>
      <xdr:nvPicPr>
        <xdr:cNvPr id="2" name="Grafik 1"/>
        <xdr:cNvPicPr>
          <a:picLocks noChangeAspect="1"/>
        </xdr:cNvPicPr>
      </xdr:nvPicPr>
      <xdr:blipFill rotWithShape="1">
        <a:blip xmlns:r="http://schemas.openxmlformats.org/officeDocument/2006/relationships" r:embed="rId1"/>
        <a:srcRect l="426" t="152" r="-1958" b="-1895"/>
        <a:stretch/>
      </xdr:blipFill>
      <xdr:spPr>
        <a:xfrm>
          <a:off x="800100" y="4497924"/>
          <a:ext cx="7520940" cy="10622687"/>
        </a:xfrm>
        <a:prstGeom prst="rect">
          <a:avLst/>
        </a:prstGeom>
      </xdr:spPr>
    </xdr:pic>
    <xdr:clientData/>
  </xdr:twoCellAnchor>
  <xdr:twoCellAnchor editAs="oneCell">
    <xdr:from>
      <xdr:col>0</xdr:col>
      <xdr:colOff>777240</xdr:colOff>
      <xdr:row>71</xdr:row>
      <xdr:rowOff>99060</xdr:rowOff>
    </xdr:from>
    <xdr:to>
      <xdr:col>1</xdr:col>
      <xdr:colOff>7359903</xdr:colOff>
      <xdr:row>131</xdr:row>
      <xdr:rowOff>0</xdr:rowOff>
    </xdr:to>
    <xdr:pic>
      <xdr:nvPicPr>
        <xdr:cNvPr id="3" name="Grafik 2"/>
        <xdr:cNvPicPr>
          <a:picLocks noChangeAspect="1"/>
        </xdr:cNvPicPr>
      </xdr:nvPicPr>
      <xdr:blipFill>
        <a:blip xmlns:r="http://schemas.openxmlformats.org/officeDocument/2006/relationships" r:embed="rId2"/>
        <a:stretch>
          <a:fillRect/>
        </a:stretch>
      </xdr:blipFill>
      <xdr:spPr>
        <a:xfrm>
          <a:off x="777240" y="14980920"/>
          <a:ext cx="7375143" cy="104165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17</xdr:row>
      <xdr:rowOff>167640</xdr:rowOff>
    </xdr:from>
    <xdr:to>
      <xdr:col>5</xdr:col>
      <xdr:colOff>439204</xdr:colOff>
      <xdr:row>71</xdr:row>
      <xdr:rowOff>160743</xdr:rowOff>
    </xdr:to>
    <xdr:pic>
      <xdr:nvPicPr>
        <xdr:cNvPr id="2" name="Grafik 1"/>
        <xdr:cNvPicPr>
          <a:picLocks noChangeAspect="1"/>
        </xdr:cNvPicPr>
      </xdr:nvPicPr>
      <xdr:blipFill>
        <a:blip xmlns:r="http://schemas.openxmlformats.org/officeDocument/2006/relationships" r:embed="rId1"/>
        <a:stretch>
          <a:fillRect/>
        </a:stretch>
      </xdr:blipFill>
      <xdr:spPr>
        <a:xfrm>
          <a:off x="0" y="4472940"/>
          <a:ext cx="6809524" cy="9457143"/>
        </a:xfrm>
        <a:prstGeom prst="rect">
          <a:avLst/>
        </a:prstGeom>
        <a:ln>
          <a:noFill/>
        </a:ln>
        <a:effectLst>
          <a:outerShdw blurRad="292100" dist="139700" dir="2700000" algn="tl" rotWithShape="0">
            <a:srgbClr val="333333">
              <a:alpha val="65000"/>
            </a:srgbClr>
          </a:outerShdw>
        </a:effec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portal.mytum.de/kompass/index/kompass/forschung/sonstige_geldgeber" TargetMode="External"/><Relationship Id="rId1" Type="http://schemas.openxmlformats.org/officeDocument/2006/relationships/hyperlink" Target="https://portal.mytum.de/kompass/index/kompass/forschung/EU-Gemeinschaftsrahmen" TargetMode="External"/><Relationship Id="rId4"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R136"/>
  <sheetViews>
    <sheetView tabSelected="1" zoomScale="60" zoomScaleNormal="60" workbookViewId="0">
      <selection activeCell="P28" sqref="P28"/>
    </sheetView>
  </sheetViews>
  <sheetFormatPr baseColWidth="10" defaultColWidth="11.44140625" defaultRowHeight="17.399999999999999" x14ac:dyDescent="0.3"/>
  <cols>
    <col min="1" max="1" width="60.5546875" style="4" customWidth="1"/>
    <col min="2" max="2" width="1.6640625" style="2" customWidth="1"/>
    <col min="3" max="3" width="25.6640625" style="2" customWidth="1"/>
    <col min="4" max="4" width="3.44140625" style="2" bestFit="1" customWidth="1"/>
    <col min="5" max="5" width="1" style="2" customWidth="1"/>
    <col min="6" max="6" width="24.44140625" style="2" customWidth="1"/>
    <col min="7" max="7" width="3.44140625" style="2" bestFit="1" customWidth="1"/>
    <col min="8" max="8" width="1" style="2" customWidth="1"/>
    <col min="9" max="9" width="29.88671875" style="2" customWidth="1"/>
    <col min="10" max="10" width="1" style="2" customWidth="1"/>
    <col min="11" max="11" width="1.33203125" style="2" customWidth="1"/>
    <col min="12" max="12" width="34.33203125" style="2" customWidth="1"/>
    <col min="13" max="13" width="2.109375" style="2" customWidth="1"/>
    <col min="14" max="14" width="1.6640625" style="2" customWidth="1"/>
    <col min="15" max="15" width="25.33203125" style="3" customWidth="1"/>
    <col min="16" max="16" width="113.109375" style="196" customWidth="1"/>
    <col min="17" max="16384" width="11.44140625" style="4"/>
  </cols>
  <sheetData>
    <row r="1" spans="1:16" ht="76.2" customHeight="1" x14ac:dyDescent="0.4">
      <c r="A1" s="194" t="s">
        <v>89</v>
      </c>
      <c r="B1" s="1"/>
    </row>
    <row r="2" spans="1:16" ht="29.4" customHeight="1" x14ac:dyDescent="0.4">
      <c r="A2" s="233" t="s">
        <v>113</v>
      </c>
      <c r="B2" s="1"/>
    </row>
    <row r="3" spans="1:16" ht="18" customHeight="1" x14ac:dyDescent="0.3">
      <c r="A3" s="2"/>
      <c r="C3" s="5"/>
      <c r="D3" s="5"/>
      <c r="E3" s="5"/>
      <c r="F3" s="5"/>
      <c r="G3" s="5"/>
      <c r="H3" s="5"/>
    </row>
    <row r="4" spans="1:16" ht="23.25" customHeight="1" x14ac:dyDescent="0.3">
      <c r="A4" s="6" t="s">
        <v>0</v>
      </c>
      <c r="B4" s="7"/>
      <c r="C4" s="8" t="s">
        <v>1</v>
      </c>
      <c r="D4" s="9"/>
      <c r="E4" s="10"/>
      <c r="F4" s="8" t="s">
        <v>2</v>
      </c>
      <c r="G4" s="9"/>
      <c r="H4" s="10"/>
      <c r="I4" s="8" t="s">
        <v>3</v>
      </c>
      <c r="J4" s="10"/>
      <c r="K4" s="11"/>
      <c r="L4" s="8" t="s">
        <v>4</v>
      </c>
      <c r="M4" s="10"/>
      <c r="N4" s="12"/>
      <c r="O4" s="13" t="s">
        <v>5</v>
      </c>
    </row>
    <row r="5" spans="1:16" ht="12" customHeight="1" thickBot="1" x14ac:dyDescent="0.35">
      <c r="A5" s="14"/>
      <c r="B5" s="15"/>
      <c r="D5" s="16"/>
      <c r="G5" s="16"/>
      <c r="K5" s="17"/>
      <c r="N5" s="18"/>
      <c r="O5" s="19"/>
    </row>
    <row r="6" spans="1:16" ht="58.2" customHeight="1" thickBot="1" x14ac:dyDescent="0.35">
      <c r="A6" s="441" t="s">
        <v>160</v>
      </c>
      <c r="C6" s="5"/>
      <c r="D6" s="21"/>
      <c r="E6" s="5"/>
      <c r="F6" s="22" t="s">
        <v>6</v>
      </c>
      <c r="G6" s="23"/>
      <c r="H6" s="24"/>
      <c r="I6" s="25" t="s">
        <v>7</v>
      </c>
      <c r="J6" s="26"/>
      <c r="K6" s="27"/>
      <c r="L6" s="25" t="s">
        <v>8</v>
      </c>
      <c r="M6" s="26"/>
      <c r="N6" s="28"/>
      <c r="O6" s="29" t="s">
        <v>9</v>
      </c>
      <c r="P6" s="197" t="s">
        <v>110</v>
      </c>
    </row>
    <row r="7" spans="1:16" x14ac:dyDescent="0.3">
      <c r="A7" s="20" t="s">
        <v>10</v>
      </c>
      <c r="C7" s="5"/>
      <c r="D7" s="21"/>
      <c r="E7" s="5"/>
      <c r="F7" s="24"/>
      <c r="G7" s="23"/>
      <c r="H7" s="24"/>
      <c r="I7" s="26"/>
      <c r="J7" s="26"/>
      <c r="K7" s="27"/>
      <c r="L7" s="26"/>
      <c r="M7" s="26"/>
      <c r="N7" s="28"/>
      <c r="O7" s="30"/>
    </row>
    <row r="8" spans="1:16" ht="14.25" customHeight="1" x14ac:dyDescent="0.3">
      <c r="A8" s="14" t="s">
        <v>11</v>
      </c>
      <c r="C8" s="31" t="s">
        <v>77</v>
      </c>
      <c r="D8" s="32"/>
      <c r="E8" s="31"/>
      <c r="F8" s="31" t="s">
        <v>76</v>
      </c>
      <c r="G8" s="32"/>
      <c r="H8" s="31"/>
      <c r="J8" s="31"/>
      <c r="K8" s="33"/>
      <c r="L8" s="176">
        <f>O8/I15</f>
        <v>170.28</v>
      </c>
      <c r="M8" s="31"/>
      <c r="N8" s="34"/>
      <c r="O8" s="35">
        <f>I15*8*5*4.3*3*0.33</f>
        <v>12840.8148</v>
      </c>
    </row>
    <row r="9" spans="1:16" x14ac:dyDescent="0.3">
      <c r="A9" s="14" t="s">
        <v>12</v>
      </c>
      <c r="C9" s="31"/>
      <c r="D9" s="32"/>
      <c r="E9" s="31"/>
      <c r="F9" s="31"/>
      <c r="G9" s="32"/>
      <c r="H9" s="31"/>
      <c r="I9" s="31"/>
      <c r="J9" s="31"/>
      <c r="K9" s="33"/>
      <c r="L9" s="31"/>
      <c r="M9" s="31"/>
      <c r="N9" s="34"/>
      <c r="O9" s="35"/>
    </row>
    <row r="10" spans="1:16" x14ac:dyDescent="0.3">
      <c r="A10" s="14" t="s">
        <v>90</v>
      </c>
      <c r="C10" s="31"/>
      <c r="D10" s="32"/>
      <c r="E10" s="31"/>
      <c r="F10" s="31"/>
      <c r="G10" s="32"/>
      <c r="H10" s="31"/>
      <c r="I10" s="31"/>
      <c r="J10" s="31"/>
      <c r="K10" s="33"/>
      <c r="L10" s="31"/>
      <c r="M10" s="31"/>
      <c r="N10" s="34"/>
      <c r="O10" s="35"/>
    </row>
    <row r="11" spans="1:16" x14ac:dyDescent="0.3">
      <c r="A11" s="14"/>
      <c r="C11" s="31"/>
      <c r="D11" s="32"/>
      <c r="E11" s="31"/>
      <c r="F11" s="31"/>
      <c r="G11" s="32"/>
      <c r="H11" s="31"/>
      <c r="I11" s="31"/>
      <c r="J11" s="31"/>
      <c r="K11" s="33"/>
      <c r="L11" s="31"/>
      <c r="M11" s="31"/>
      <c r="N11" s="34"/>
      <c r="O11" s="35"/>
    </row>
    <row r="12" spans="1:16" ht="18" customHeight="1" x14ac:dyDescent="0.3">
      <c r="A12" s="14"/>
      <c r="C12" s="31"/>
      <c r="D12" s="32"/>
      <c r="E12" s="31"/>
      <c r="F12" s="31"/>
      <c r="G12" s="32"/>
      <c r="H12" s="31"/>
      <c r="I12" s="31"/>
      <c r="J12" s="31"/>
      <c r="K12" s="33"/>
      <c r="L12" s="31"/>
      <c r="M12" s="31"/>
      <c r="N12" s="34"/>
      <c r="O12" s="35"/>
    </row>
    <row r="13" spans="1:16" x14ac:dyDescent="0.3">
      <c r="A13" s="20" t="s">
        <v>13</v>
      </c>
      <c r="C13" s="31"/>
      <c r="D13" s="32"/>
      <c r="E13" s="31"/>
      <c r="F13" s="31"/>
      <c r="G13" s="32"/>
      <c r="H13" s="31"/>
      <c r="I13" s="31"/>
      <c r="J13" s="31"/>
      <c r="K13" s="33"/>
      <c r="L13" s="31"/>
      <c r="M13" s="31"/>
      <c r="N13" s="34"/>
      <c r="O13" s="35"/>
    </row>
    <row r="14" spans="1:16" x14ac:dyDescent="0.3">
      <c r="A14" s="14" t="s">
        <v>14</v>
      </c>
      <c r="C14" s="31" t="s">
        <v>15</v>
      </c>
      <c r="D14" s="32"/>
      <c r="E14" s="31"/>
      <c r="F14" s="31" t="s">
        <v>16</v>
      </c>
      <c r="G14" s="32"/>
      <c r="H14" s="31"/>
      <c r="I14" s="36">
        <v>103.23</v>
      </c>
      <c r="J14" s="31"/>
      <c r="K14" s="33"/>
      <c r="L14" s="31">
        <v>8</v>
      </c>
      <c r="M14" s="31"/>
      <c r="N14" s="34"/>
      <c r="O14" s="35">
        <f>I14*L14</f>
        <v>825.84</v>
      </c>
      <c r="P14" s="522" t="s">
        <v>162</v>
      </c>
    </row>
    <row r="15" spans="1:16" x14ac:dyDescent="0.3">
      <c r="A15" s="14" t="s">
        <v>17</v>
      </c>
      <c r="C15" s="31" t="s">
        <v>18</v>
      </c>
      <c r="D15" s="32"/>
      <c r="E15" s="31"/>
      <c r="F15" s="31" t="s">
        <v>19</v>
      </c>
      <c r="G15" s="32"/>
      <c r="H15" s="31"/>
      <c r="I15" s="36">
        <v>75.41</v>
      </c>
      <c r="J15" s="31"/>
      <c r="K15" s="33"/>
      <c r="L15" s="31">
        <v>80</v>
      </c>
      <c r="M15" s="31"/>
      <c r="N15" s="34"/>
      <c r="O15" s="35">
        <f>I15*L15</f>
        <v>6032.7999999999993</v>
      </c>
      <c r="P15" s="522" t="s">
        <v>194</v>
      </c>
    </row>
    <row r="16" spans="1:16" ht="19.8" customHeight="1" x14ac:dyDescent="0.3">
      <c r="A16" s="14" t="s">
        <v>20</v>
      </c>
      <c r="C16" s="31" t="s">
        <v>18</v>
      </c>
      <c r="D16" s="32"/>
      <c r="E16" s="31"/>
      <c r="F16" s="31" t="s">
        <v>21</v>
      </c>
      <c r="G16" s="32"/>
      <c r="H16" s="31"/>
      <c r="I16" s="36">
        <v>53.55</v>
      </c>
      <c r="J16" s="31"/>
      <c r="K16" s="33"/>
      <c r="L16" s="31">
        <v>80</v>
      </c>
      <c r="M16" s="31"/>
      <c r="N16" s="34"/>
      <c r="O16" s="35">
        <f>I16*L16</f>
        <v>4284</v>
      </c>
      <c r="P16" s="522" t="s">
        <v>195</v>
      </c>
    </row>
    <row r="17" spans="1:16" x14ac:dyDescent="0.3">
      <c r="A17" s="14"/>
      <c r="C17" s="31"/>
      <c r="D17" s="32"/>
      <c r="E17" s="31"/>
      <c r="F17" s="31"/>
      <c r="G17" s="32"/>
      <c r="H17" s="31"/>
      <c r="I17" s="36"/>
      <c r="J17" s="31"/>
      <c r="K17" s="33"/>
      <c r="L17" s="31"/>
      <c r="M17" s="31"/>
      <c r="N17" s="34"/>
      <c r="O17" s="35"/>
    </row>
    <row r="18" spans="1:16" ht="20.399999999999999" customHeight="1" x14ac:dyDescent="0.3">
      <c r="A18" s="20"/>
      <c r="B18" s="37"/>
      <c r="C18" s="5"/>
      <c r="D18" s="21"/>
      <c r="E18" s="38"/>
      <c r="F18" s="5"/>
      <c r="G18" s="21"/>
      <c r="H18" s="38"/>
      <c r="I18" s="5"/>
      <c r="J18" s="21"/>
      <c r="K18" s="38"/>
      <c r="L18" s="5"/>
      <c r="M18" s="39"/>
      <c r="N18" s="40"/>
      <c r="O18" s="23"/>
      <c r="P18" s="196" t="s">
        <v>91</v>
      </c>
    </row>
    <row r="19" spans="1:16" ht="20.399999999999999" customHeight="1" x14ac:dyDescent="0.3">
      <c r="A19" s="20"/>
      <c r="B19" s="1"/>
      <c r="C19" s="5"/>
      <c r="D19" s="21"/>
      <c r="E19" s="5"/>
      <c r="F19" s="5"/>
      <c r="G19" s="21"/>
      <c r="H19" s="5"/>
      <c r="I19" s="5"/>
      <c r="J19" s="5"/>
      <c r="K19" s="38"/>
      <c r="L19" s="5"/>
      <c r="M19" s="5"/>
      <c r="N19" s="40"/>
      <c r="O19" s="23"/>
    </row>
    <row r="20" spans="1:16" ht="20.399999999999999" customHeight="1" x14ac:dyDescent="0.3">
      <c r="A20" s="20"/>
      <c r="B20" s="1"/>
      <c r="C20" s="5"/>
      <c r="D20" s="21"/>
      <c r="E20" s="5"/>
      <c r="F20" s="5"/>
      <c r="G20" s="21"/>
      <c r="H20" s="5"/>
      <c r="I20" s="5"/>
      <c r="J20" s="5"/>
      <c r="K20" s="38"/>
      <c r="L20" s="5"/>
      <c r="M20" s="5"/>
      <c r="N20" s="40"/>
      <c r="O20" s="23"/>
    </row>
    <row r="21" spans="1:16" ht="17.25" customHeight="1" x14ac:dyDescent="0.3">
      <c r="A21" s="41" t="s">
        <v>22</v>
      </c>
      <c r="B21" s="42"/>
      <c r="C21" s="43"/>
      <c r="D21" s="44"/>
      <c r="E21" s="43"/>
      <c r="F21" s="43"/>
      <c r="G21" s="44"/>
      <c r="H21" s="43"/>
      <c r="I21" s="43"/>
      <c r="J21" s="43"/>
      <c r="K21" s="33"/>
      <c r="L21" s="43"/>
      <c r="M21" s="43"/>
      <c r="N21" s="45"/>
      <c r="O21" s="46"/>
    </row>
    <row r="22" spans="1:16" ht="8.25" customHeight="1" x14ac:dyDescent="0.3">
      <c r="A22" s="20"/>
      <c r="C22" s="31"/>
      <c r="D22" s="32"/>
      <c r="E22" s="31"/>
      <c r="F22" s="31"/>
      <c r="G22" s="32"/>
      <c r="H22" s="31"/>
      <c r="I22" s="31"/>
      <c r="J22" s="31"/>
      <c r="K22" s="47"/>
      <c r="L22" s="31"/>
      <c r="M22" s="31"/>
      <c r="N22" s="34"/>
      <c r="O22" s="48"/>
    </row>
    <row r="23" spans="1:16" ht="29.25" customHeight="1" x14ac:dyDescent="0.3">
      <c r="A23" s="20" t="s">
        <v>23</v>
      </c>
      <c r="B23" s="37"/>
      <c r="C23" s="31"/>
      <c r="D23" s="32"/>
      <c r="E23" s="33"/>
      <c r="F23" s="31"/>
      <c r="G23" s="32"/>
      <c r="H23" s="33"/>
      <c r="I23" s="31"/>
      <c r="J23" s="32"/>
      <c r="K23" s="33"/>
      <c r="L23" s="31"/>
      <c r="M23" s="49"/>
      <c r="N23" s="34"/>
      <c r="O23" s="50">
        <f>SUM(O8:O21)</f>
        <v>23983.4548</v>
      </c>
      <c r="P23" s="196" t="s">
        <v>161</v>
      </c>
    </row>
    <row r="24" spans="1:16" ht="61.5" customHeight="1" x14ac:dyDescent="0.3">
      <c r="A24" s="14"/>
      <c r="C24" s="5"/>
      <c r="D24" s="21"/>
      <c r="E24" s="5"/>
      <c r="F24" s="5"/>
      <c r="G24" s="21"/>
      <c r="H24" s="5"/>
      <c r="I24" s="5"/>
      <c r="J24" s="5"/>
      <c r="K24" s="38"/>
      <c r="L24" s="5"/>
      <c r="M24" s="5"/>
      <c r="N24" s="40"/>
      <c r="O24" s="23"/>
    </row>
    <row r="25" spans="1:16" ht="24.75" customHeight="1" x14ac:dyDescent="0.3">
      <c r="A25" s="6" t="s">
        <v>24</v>
      </c>
      <c r="B25" s="7"/>
      <c r="C25" s="51"/>
      <c r="D25" s="52"/>
      <c r="E25" s="7"/>
      <c r="F25" s="51"/>
      <c r="G25" s="52"/>
      <c r="H25" s="7"/>
      <c r="I25" s="51"/>
      <c r="J25" s="7"/>
      <c r="K25" s="53"/>
      <c r="L25" s="51"/>
      <c r="M25" s="7"/>
      <c r="N25" s="54"/>
      <c r="O25" s="55"/>
    </row>
    <row r="26" spans="1:16" x14ac:dyDescent="0.3">
      <c r="A26" s="14"/>
      <c r="C26" s="5"/>
      <c r="D26" s="21"/>
      <c r="E26" s="5"/>
      <c r="F26" s="5"/>
      <c r="G26" s="21"/>
      <c r="H26" s="5"/>
      <c r="I26" s="5"/>
      <c r="J26" s="5"/>
      <c r="K26" s="38"/>
      <c r="L26" s="5"/>
      <c r="M26" s="5"/>
      <c r="N26" s="40"/>
      <c r="O26" s="23"/>
    </row>
    <row r="27" spans="1:16" ht="22.5" customHeight="1" x14ac:dyDescent="0.3">
      <c r="A27" s="56" t="s">
        <v>25</v>
      </c>
      <c r="B27" s="57"/>
      <c r="C27" s="58"/>
      <c r="D27" s="59"/>
      <c r="E27" s="58"/>
      <c r="F27" s="58"/>
      <c r="G27" s="59"/>
      <c r="H27" s="58"/>
      <c r="I27" s="58"/>
      <c r="J27" s="58"/>
      <c r="K27" s="60"/>
      <c r="L27" s="58"/>
      <c r="M27" s="58"/>
      <c r="N27" s="61"/>
      <c r="O27" s="62"/>
    </row>
    <row r="28" spans="1:16" ht="12" customHeight="1" x14ac:dyDescent="0.3">
      <c r="A28" s="63"/>
      <c r="B28" s="64"/>
      <c r="D28" s="16"/>
      <c r="G28" s="16"/>
      <c r="K28" s="17"/>
      <c r="N28" s="18"/>
      <c r="O28" s="19"/>
    </row>
    <row r="29" spans="1:16" ht="36.75" customHeight="1" x14ac:dyDescent="0.3">
      <c r="A29" s="65" t="s">
        <v>26</v>
      </c>
      <c r="B29" s="66"/>
      <c r="C29" s="25" t="s">
        <v>27</v>
      </c>
      <c r="D29" s="67"/>
      <c r="E29" s="26"/>
      <c r="F29" s="25" t="s">
        <v>28</v>
      </c>
      <c r="G29" s="68"/>
      <c r="H29" s="69"/>
      <c r="I29" s="25" t="s">
        <v>29</v>
      </c>
      <c r="J29" s="26"/>
      <c r="K29" s="27"/>
      <c r="L29" s="25" t="s">
        <v>30</v>
      </c>
      <c r="M29" s="26"/>
      <c r="N29" s="28"/>
      <c r="O29" s="29" t="s">
        <v>9</v>
      </c>
    </row>
    <row r="30" spans="1:16" x14ac:dyDescent="0.3">
      <c r="A30" s="65"/>
      <c r="B30" s="66"/>
      <c r="C30" s="70"/>
      <c r="D30" s="67"/>
      <c r="E30" s="26"/>
      <c r="F30" s="70"/>
      <c r="G30" s="68"/>
      <c r="H30" s="69"/>
      <c r="I30" s="70"/>
      <c r="J30" s="26"/>
      <c r="K30" s="27"/>
      <c r="L30" s="70"/>
      <c r="M30" s="26"/>
      <c r="N30" s="28"/>
      <c r="O30" s="71"/>
    </row>
    <row r="31" spans="1:16" ht="17.25" customHeight="1" x14ac:dyDescent="0.3">
      <c r="A31" s="14" t="s">
        <v>31</v>
      </c>
      <c r="B31" s="66"/>
      <c r="C31" s="72"/>
      <c r="D31" s="67"/>
      <c r="E31" s="26"/>
      <c r="F31" s="73"/>
      <c r="G31" s="68"/>
      <c r="H31" s="69"/>
      <c r="I31" s="74"/>
      <c r="J31" s="26"/>
      <c r="K31" s="27"/>
      <c r="L31" s="73"/>
      <c r="M31" s="26"/>
      <c r="N31" s="28"/>
      <c r="O31" s="75"/>
      <c r="P31" s="196" t="s">
        <v>86</v>
      </c>
    </row>
    <row r="32" spans="1:16" ht="16.5" customHeight="1" x14ac:dyDescent="0.3">
      <c r="A32" s="76" t="s">
        <v>32</v>
      </c>
      <c r="B32" s="1"/>
      <c r="C32" s="31"/>
      <c r="D32" s="32"/>
      <c r="E32" s="31"/>
      <c r="F32" s="31"/>
      <c r="G32" s="32"/>
      <c r="H32" s="31"/>
      <c r="I32" s="31"/>
      <c r="J32" s="31"/>
      <c r="K32" s="33"/>
      <c r="L32" s="31"/>
      <c r="M32" s="31"/>
      <c r="N32" s="34"/>
      <c r="O32" s="77"/>
    </row>
    <row r="33" spans="1:16" ht="9.75" customHeight="1" x14ac:dyDescent="0.3">
      <c r="A33" s="78"/>
      <c r="B33" s="79"/>
      <c r="C33" s="80"/>
      <c r="D33" s="81"/>
      <c r="E33" s="80"/>
      <c r="F33" s="80"/>
      <c r="G33" s="81"/>
      <c r="H33" s="80"/>
      <c r="I33" s="80"/>
      <c r="J33" s="80"/>
      <c r="K33" s="82"/>
      <c r="L33" s="80"/>
      <c r="M33" s="80"/>
      <c r="N33" s="83"/>
      <c r="O33" s="84"/>
    </row>
    <row r="34" spans="1:16" ht="3" customHeight="1" x14ac:dyDescent="0.3">
      <c r="A34" s="20"/>
      <c r="B34" s="1"/>
      <c r="C34" s="5"/>
      <c r="D34" s="21"/>
      <c r="E34" s="5"/>
      <c r="F34" s="5"/>
      <c r="G34" s="21"/>
      <c r="H34" s="5"/>
      <c r="I34" s="5"/>
      <c r="J34" s="5"/>
      <c r="K34" s="38"/>
      <c r="L34" s="5"/>
      <c r="M34" s="5"/>
      <c r="N34" s="40"/>
      <c r="O34" s="23"/>
    </row>
    <row r="35" spans="1:16" ht="42.75" customHeight="1" x14ac:dyDescent="0.3">
      <c r="A35" s="85" t="s">
        <v>33</v>
      </c>
      <c r="B35" s="66"/>
      <c r="C35" s="22" t="s">
        <v>34</v>
      </c>
      <c r="D35" s="67"/>
      <c r="E35" s="26"/>
      <c r="F35" s="25" t="s">
        <v>28</v>
      </c>
      <c r="G35" s="68"/>
      <c r="H35" s="69"/>
      <c r="I35" s="25" t="s">
        <v>35</v>
      </c>
      <c r="J35" s="26"/>
      <c r="K35" s="27"/>
      <c r="L35" s="25" t="s">
        <v>30</v>
      </c>
      <c r="M35" s="26"/>
      <c r="N35" s="28"/>
      <c r="O35" s="29" t="s">
        <v>9</v>
      </c>
    </row>
    <row r="36" spans="1:16" x14ac:dyDescent="0.3">
      <c r="A36" s="86"/>
      <c r="B36" s="66"/>
      <c r="C36" s="87"/>
      <c r="D36" s="67"/>
      <c r="E36" s="26"/>
      <c r="F36" s="70"/>
      <c r="G36" s="68"/>
      <c r="H36" s="69"/>
      <c r="I36" s="70"/>
      <c r="J36" s="26"/>
      <c r="K36" s="27"/>
      <c r="L36" s="70"/>
      <c r="M36" s="26"/>
      <c r="N36" s="28"/>
      <c r="O36" s="71"/>
    </row>
    <row r="37" spans="1:16" ht="24" customHeight="1" x14ac:dyDescent="0.3">
      <c r="A37" s="14" t="s">
        <v>31</v>
      </c>
      <c r="B37" s="15"/>
      <c r="C37" s="88"/>
      <c r="D37" s="89"/>
      <c r="E37" s="73"/>
      <c r="F37" s="73"/>
      <c r="G37" s="89"/>
      <c r="H37" s="73"/>
      <c r="I37" s="74"/>
      <c r="J37" s="73"/>
      <c r="K37" s="90"/>
      <c r="L37" s="73"/>
      <c r="M37" s="73"/>
      <c r="N37" s="91"/>
      <c r="O37" s="92"/>
      <c r="P37" s="196" t="s">
        <v>86</v>
      </c>
    </row>
    <row r="38" spans="1:16" ht="13.5" customHeight="1" x14ac:dyDescent="0.3">
      <c r="A38" s="20" t="s">
        <v>36</v>
      </c>
      <c r="B38" s="1"/>
      <c r="C38" s="31"/>
      <c r="D38" s="32"/>
      <c r="E38" s="31"/>
      <c r="F38" s="31"/>
      <c r="G38" s="32"/>
      <c r="H38" s="31"/>
      <c r="I38" s="31"/>
      <c r="J38" s="31"/>
      <c r="K38" s="33"/>
      <c r="L38" s="31"/>
      <c r="M38" s="31"/>
      <c r="N38" s="34"/>
      <c r="O38" s="77"/>
    </row>
    <row r="39" spans="1:16" ht="1.5" customHeight="1" x14ac:dyDescent="0.3">
      <c r="A39" s="93"/>
      <c r="B39" s="94"/>
      <c r="C39" s="95"/>
      <c r="D39" s="96"/>
      <c r="E39" s="95"/>
      <c r="F39" s="95"/>
      <c r="G39" s="96"/>
      <c r="H39" s="95"/>
      <c r="I39" s="95"/>
      <c r="J39" s="95"/>
      <c r="K39" s="97"/>
      <c r="L39" s="95"/>
      <c r="M39" s="95"/>
      <c r="N39" s="98"/>
      <c r="O39" s="84"/>
    </row>
    <row r="40" spans="1:16" ht="11.25" customHeight="1" x14ac:dyDescent="0.3">
      <c r="A40" s="14"/>
      <c r="B40" s="15"/>
      <c r="C40" s="70"/>
      <c r="D40" s="99"/>
      <c r="E40" s="70"/>
      <c r="F40" s="70"/>
      <c r="G40" s="99"/>
      <c r="H40" s="70"/>
      <c r="I40" s="70"/>
      <c r="J40" s="70"/>
      <c r="K40" s="100"/>
      <c r="L40" s="70"/>
      <c r="M40" s="70"/>
      <c r="N40" s="101"/>
      <c r="O40" s="23"/>
    </row>
    <row r="41" spans="1:16" ht="48" customHeight="1" x14ac:dyDescent="0.3">
      <c r="A41" s="85" t="s">
        <v>37</v>
      </c>
      <c r="B41" s="102"/>
      <c r="C41" s="25" t="s">
        <v>38</v>
      </c>
      <c r="D41" s="67"/>
      <c r="E41" s="26"/>
      <c r="F41" s="25" t="s">
        <v>28</v>
      </c>
      <c r="G41" s="68"/>
      <c r="H41" s="69"/>
      <c r="I41" s="25" t="s">
        <v>39</v>
      </c>
      <c r="J41" s="26"/>
      <c r="K41" s="27"/>
      <c r="L41" s="25" t="s">
        <v>30</v>
      </c>
      <c r="M41" s="26"/>
      <c r="N41" s="28"/>
      <c r="O41" s="29" t="s">
        <v>9</v>
      </c>
    </row>
    <row r="42" spans="1:16" x14ac:dyDescent="0.3">
      <c r="A42" s="14"/>
      <c r="B42" s="15"/>
      <c r="D42" s="16"/>
      <c r="G42" s="16"/>
      <c r="K42" s="17"/>
      <c r="N42" s="18"/>
      <c r="O42" s="19"/>
    </row>
    <row r="43" spans="1:16" ht="22.5" customHeight="1" x14ac:dyDescent="0.3">
      <c r="A43" s="14"/>
      <c r="B43" s="15"/>
      <c r="D43" s="16"/>
      <c r="G43" s="16"/>
      <c r="K43" s="17"/>
      <c r="N43" s="18"/>
      <c r="O43" s="19"/>
    </row>
    <row r="44" spans="1:16" ht="15" customHeight="1" x14ac:dyDescent="0.3">
      <c r="A44" s="20" t="s">
        <v>40</v>
      </c>
      <c r="B44" s="15"/>
      <c r="C44" s="103"/>
      <c r="D44" s="104"/>
      <c r="E44" s="105"/>
      <c r="F44" s="103"/>
      <c r="G44" s="104"/>
      <c r="H44" s="105"/>
      <c r="I44" s="103"/>
      <c r="J44" s="105"/>
      <c r="K44" s="106"/>
      <c r="L44" s="103"/>
      <c r="M44" s="105"/>
      <c r="N44" s="107"/>
      <c r="O44" s="108">
        <v>0</v>
      </c>
      <c r="P44" s="196" t="s">
        <v>86</v>
      </c>
    </row>
    <row r="45" spans="1:16" ht="6" customHeight="1" x14ac:dyDescent="0.3">
      <c r="A45" s="78"/>
      <c r="B45" s="94"/>
      <c r="C45" s="109"/>
      <c r="D45" s="110"/>
      <c r="E45" s="109"/>
      <c r="F45" s="109"/>
      <c r="G45" s="110"/>
      <c r="H45" s="109"/>
      <c r="I45" s="109"/>
      <c r="J45" s="109"/>
      <c r="K45" s="111"/>
      <c r="L45" s="109"/>
      <c r="M45" s="109"/>
      <c r="N45" s="112"/>
      <c r="O45" s="113"/>
    </row>
    <row r="46" spans="1:16" ht="12" customHeight="1" x14ac:dyDescent="0.3">
      <c r="A46" s="14"/>
      <c r="B46" s="15"/>
      <c r="D46" s="16"/>
      <c r="G46" s="16"/>
      <c r="K46" s="17"/>
      <c r="N46" s="18"/>
      <c r="O46" s="19"/>
    </row>
    <row r="47" spans="1:16" ht="42" customHeight="1" x14ac:dyDescent="0.3">
      <c r="A47" s="85" t="s">
        <v>41</v>
      </c>
      <c r="B47" s="102"/>
      <c r="C47" s="3"/>
      <c r="D47" s="19"/>
      <c r="E47" s="3"/>
      <c r="F47" s="3"/>
      <c r="G47" s="19"/>
      <c r="H47" s="3"/>
      <c r="I47" s="25" t="s">
        <v>42</v>
      </c>
      <c r="J47" s="26"/>
      <c r="K47" s="27"/>
      <c r="L47" s="25" t="s">
        <v>43</v>
      </c>
      <c r="M47" s="26"/>
      <c r="N47" s="28"/>
      <c r="O47" s="114" t="s">
        <v>9</v>
      </c>
    </row>
    <row r="48" spans="1:16" ht="22.5" customHeight="1" x14ac:dyDescent="0.3">
      <c r="A48" s="14" t="s">
        <v>44</v>
      </c>
      <c r="B48" s="15"/>
      <c r="C48" s="31"/>
      <c r="D48" s="115"/>
      <c r="E48" s="116"/>
      <c r="F48" s="116"/>
      <c r="G48" s="115"/>
      <c r="H48" s="116"/>
      <c r="I48" s="73"/>
      <c r="J48" s="73"/>
      <c r="K48" s="90"/>
      <c r="L48" s="74"/>
      <c r="M48" s="73"/>
      <c r="N48" s="91"/>
      <c r="O48" s="117"/>
      <c r="P48" s="196" t="s">
        <v>86</v>
      </c>
    </row>
    <row r="49" spans="1:18" ht="13.5" customHeight="1" x14ac:dyDescent="0.3">
      <c r="A49" s="20" t="s">
        <v>45</v>
      </c>
      <c r="B49" s="15"/>
      <c r="C49" s="116"/>
      <c r="D49" s="115"/>
      <c r="E49" s="116"/>
      <c r="F49" s="116"/>
      <c r="G49" s="115"/>
      <c r="H49" s="116"/>
      <c r="I49" s="73"/>
      <c r="J49" s="73"/>
      <c r="K49" s="90"/>
      <c r="L49" s="73"/>
      <c r="M49" s="73"/>
      <c r="N49" s="91"/>
      <c r="O49" s="77"/>
    </row>
    <row r="50" spans="1:18" ht="6.75" customHeight="1" x14ac:dyDescent="0.3">
      <c r="A50" s="93"/>
      <c r="B50" s="94"/>
      <c r="C50" s="109"/>
      <c r="D50" s="110"/>
      <c r="E50" s="109"/>
      <c r="F50" s="109"/>
      <c r="G50" s="110"/>
      <c r="H50" s="109"/>
      <c r="I50" s="95"/>
      <c r="J50" s="95"/>
      <c r="K50" s="97"/>
      <c r="L50" s="95"/>
      <c r="M50" s="95"/>
      <c r="N50" s="98"/>
      <c r="O50" s="84"/>
    </row>
    <row r="51" spans="1:18" ht="15.75" customHeight="1" x14ac:dyDescent="0.3">
      <c r="A51" s="14"/>
      <c r="B51" s="15"/>
      <c r="D51" s="16"/>
      <c r="G51" s="16"/>
      <c r="I51" s="70"/>
      <c r="J51" s="70"/>
      <c r="K51" s="100"/>
      <c r="L51" s="70"/>
      <c r="M51" s="70"/>
      <c r="N51" s="101"/>
      <c r="O51" s="23"/>
    </row>
    <row r="52" spans="1:18" ht="69.599999999999994" customHeight="1" x14ac:dyDescent="0.3">
      <c r="A52" s="85" t="s">
        <v>46</v>
      </c>
      <c r="B52" s="66"/>
      <c r="C52" s="3"/>
      <c r="D52" s="19"/>
      <c r="E52" s="3"/>
      <c r="F52" s="3"/>
      <c r="G52" s="19"/>
      <c r="H52" s="3"/>
      <c r="I52" s="25" t="s">
        <v>47</v>
      </c>
      <c r="J52" s="3"/>
      <c r="K52" s="118"/>
      <c r="L52" s="25" t="s">
        <v>48</v>
      </c>
      <c r="M52" s="3"/>
      <c r="N52" s="119"/>
      <c r="O52" s="29" t="s">
        <v>9</v>
      </c>
      <c r="P52" s="524" t="s">
        <v>196</v>
      </c>
      <c r="Q52" s="525"/>
      <c r="R52" s="525"/>
    </row>
    <row r="53" spans="1:18" ht="62.4" customHeight="1" x14ac:dyDescent="0.3">
      <c r="A53" s="439" t="s">
        <v>157</v>
      </c>
      <c r="B53" s="15"/>
      <c r="C53" s="31"/>
      <c r="D53" s="115"/>
      <c r="E53" s="116"/>
      <c r="F53" s="116"/>
      <c r="G53" s="115"/>
      <c r="H53" s="116"/>
      <c r="I53" s="31"/>
      <c r="J53" s="116"/>
      <c r="K53" s="120"/>
      <c r="L53" s="36"/>
      <c r="M53" s="116"/>
      <c r="N53" s="121"/>
      <c r="O53" s="92"/>
      <c r="P53" s="524" t="s">
        <v>197</v>
      </c>
      <c r="Q53" s="525"/>
      <c r="R53" s="525"/>
    </row>
    <row r="54" spans="1:18" ht="54" customHeight="1" x14ac:dyDescent="0.3">
      <c r="A54" s="20" t="s">
        <v>49</v>
      </c>
      <c r="B54" s="15"/>
      <c r="C54" s="116"/>
      <c r="D54" s="115"/>
      <c r="E54" s="116"/>
      <c r="F54" s="116"/>
      <c r="G54" s="115"/>
      <c r="H54" s="116"/>
      <c r="I54" s="116"/>
      <c r="J54" s="116"/>
      <c r="K54" s="120"/>
      <c r="L54" s="116"/>
      <c r="M54" s="116"/>
      <c r="N54" s="121"/>
      <c r="O54" s="77">
        <f>O53</f>
        <v>0</v>
      </c>
      <c r="P54" s="522" t="s">
        <v>198</v>
      </c>
    </row>
    <row r="55" spans="1:18" ht="22.5" customHeight="1" x14ac:dyDescent="0.3">
      <c r="A55" s="93"/>
      <c r="B55" s="94"/>
      <c r="C55" s="109"/>
      <c r="D55" s="110"/>
      <c r="E55" s="109"/>
      <c r="F55" s="109"/>
      <c r="G55" s="110"/>
      <c r="H55" s="109"/>
      <c r="I55" s="109"/>
      <c r="J55" s="109"/>
      <c r="K55" s="111"/>
      <c r="L55" s="109"/>
      <c r="M55" s="109"/>
      <c r="N55" s="112"/>
      <c r="O55" s="113"/>
    </row>
    <row r="56" spans="1:18" x14ac:dyDescent="0.3">
      <c r="A56" s="14"/>
      <c r="D56" s="16"/>
      <c r="G56" s="16"/>
      <c r="K56" s="17"/>
      <c r="N56" s="18"/>
      <c r="O56" s="19"/>
    </row>
    <row r="57" spans="1:18" ht="20.25" customHeight="1" x14ac:dyDescent="0.3">
      <c r="A57" s="85" t="s">
        <v>50</v>
      </c>
      <c r="B57" s="66"/>
      <c r="C57" s="3"/>
      <c r="D57" s="19"/>
      <c r="E57" s="3"/>
      <c r="F57" s="3"/>
      <c r="G57" s="19"/>
      <c r="H57" s="3"/>
      <c r="I57" s="3"/>
      <c r="J57" s="3"/>
      <c r="K57" s="118"/>
      <c r="L57" s="3"/>
      <c r="M57" s="3"/>
      <c r="N57" s="119"/>
      <c r="O57" s="29" t="s">
        <v>9</v>
      </c>
    </row>
    <row r="58" spans="1:18" ht="27" customHeight="1" x14ac:dyDescent="0.3">
      <c r="A58" s="14" t="s">
        <v>51</v>
      </c>
      <c r="B58" s="15"/>
      <c r="D58" s="16"/>
      <c r="G58" s="16"/>
      <c r="K58" s="17"/>
      <c r="N58" s="18"/>
      <c r="O58" s="19"/>
    </row>
    <row r="59" spans="1:18" ht="23.25" customHeight="1" x14ac:dyDescent="0.3">
      <c r="A59" s="14" t="s">
        <v>52</v>
      </c>
      <c r="B59" s="15"/>
      <c r="D59" s="16"/>
      <c r="G59" s="16"/>
      <c r="K59" s="17"/>
      <c r="N59" s="18"/>
      <c r="O59" s="122"/>
      <c r="P59" s="196" t="s">
        <v>86</v>
      </c>
    </row>
    <row r="60" spans="1:18" ht="17.25" customHeight="1" x14ac:dyDescent="0.3">
      <c r="A60" s="20" t="s">
        <v>53</v>
      </c>
      <c r="B60" s="15"/>
      <c r="D60" s="16"/>
      <c r="G60" s="16"/>
      <c r="K60" s="17"/>
      <c r="N60" s="18"/>
      <c r="O60" s="123">
        <f>O59</f>
        <v>0</v>
      </c>
    </row>
    <row r="61" spans="1:18" ht="9" customHeight="1" x14ac:dyDescent="0.3">
      <c r="A61" s="93"/>
      <c r="B61" s="109"/>
      <c r="C61" s="109"/>
      <c r="D61" s="110"/>
      <c r="E61" s="109"/>
      <c r="F61" s="109"/>
      <c r="G61" s="110"/>
      <c r="H61" s="109"/>
      <c r="I61" s="109"/>
      <c r="J61" s="109"/>
      <c r="K61" s="111"/>
      <c r="L61" s="109"/>
      <c r="M61" s="109"/>
      <c r="N61" s="112"/>
      <c r="O61" s="113"/>
    </row>
    <row r="62" spans="1:18" ht="10.5" customHeight="1" x14ac:dyDescent="0.3">
      <c r="A62" s="14"/>
      <c r="D62" s="16"/>
      <c r="G62" s="16"/>
      <c r="K62" s="17"/>
      <c r="N62" s="18"/>
      <c r="O62" s="19"/>
    </row>
    <row r="63" spans="1:18" ht="24" customHeight="1" x14ac:dyDescent="0.3">
      <c r="A63" s="56" t="s">
        <v>54</v>
      </c>
      <c r="B63" s="57"/>
      <c r="C63" s="58"/>
      <c r="D63" s="59"/>
      <c r="E63" s="58"/>
      <c r="F63" s="58"/>
      <c r="G63" s="59"/>
      <c r="H63" s="58"/>
      <c r="I63" s="58"/>
      <c r="J63" s="58"/>
      <c r="K63" s="60"/>
      <c r="L63" s="58"/>
      <c r="M63" s="58"/>
      <c r="N63" s="61"/>
      <c r="O63" s="62"/>
    </row>
    <row r="64" spans="1:18" ht="7.5" customHeight="1" x14ac:dyDescent="0.3">
      <c r="A64" s="124"/>
      <c r="B64" s="125"/>
      <c r="D64" s="16"/>
      <c r="G64" s="16"/>
      <c r="K64" s="17"/>
      <c r="N64" s="18"/>
      <c r="O64" s="16"/>
    </row>
    <row r="65" spans="1:15" x14ac:dyDescent="0.3">
      <c r="A65" s="86"/>
      <c r="B65" s="125"/>
      <c r="D65" s="16"/>
      <c r="G65" s="16"/>
      <c r="K65" s="17"/>
      <c r="N65" s="18"/>
      <c r="O65" s="29" t="s">
        <v>9</v>
      </c>
    </row>
    <row r="66" spans="1:15" x14ac:dyDescent="0.3">
      <c r="A66" s="20" t="s">
        <v>55</v>
      </c>
      <c r="B66" s="126"/>
      <c r="C66" s="2" t="s">
        <v>75</v>
      </c>
      <c r="D66" s="16">
        <v>10</v>
      </c>
      <c r="F66" s="2" t="s">
        <v>74</v>
      </c>
      <c r="G66" s="16">
        <v>70</v>
      </c>
      <c r="K66" s="17"/>
      <c r="N66" s="18"/>
      <c r="O66" s="127">
        <f>D66*G66</f>
        <v>700</v>
      </c>
    </row>
    <row r="67" spans="1:15" x14ac:dyDescent="0.3">
      <c r="B67" s="126"/>
      <c r="D67" s="16"/>
      <c r="G67" s="16"/>
      <c r="K67" s="17"/>
      <c r="N67" s="18"/>
      <c r="O67" s="122"/>
    </row>
    <row r="68" spans="1:15" x14ac:dyDescent="0.3">
      <c r="A68" s="128" t="s">
        <v>56</v>
      </c>
      <c r="B68" s="126"/>
      <c r="D68" s="16"/>
      <c r="G68" s="16"/>
      <c r="K68" s="17"/>
      <c r="N68" s="18"/>
      <c r="O68" s="123">
        <f>SUM(O66:O67)</f>
        <v>700</v>
      </c>
    </row>
    <row r="69" spans="1:15" ht="6" customHeight="1" x14ac:dyDescent="0.3">
      <c r="A69" s="129"/>
      <c r="B69" s="130"/>
      <c r="C69" s="42"/>
      <c r="D69" s="131"/>
      <c r="E69" s="42"/>
      <c r="F69" s="42"/>
      <c r="G69" s="131"/>
      <c r="H69" s="42"/>
      <c r="I69" s="42"/>
      <c r="J69" s="42"/>
      <c r="K69" s="132"/>
      <c r="L69" s="42"/>
      <c r="M69" s="42"/>
      <c r="N69" s="133"/>
      <c r="O69" s="134"/>
    </row>
    <row r="70" spans="1:15" ht="9.75" customHeight="1" x14ac:dyDescent="0.3">
      <c r="A70" s="124"/>
      <c r="B70" s="125"/>
      <c r="D70" s="16"/>
      <c r="G70" s="16"/>
      <c r="K70" s="17"/>
      <c r="N70" s="18"/>
      <c r="O70" s="19"/>
    </row>
    <row r="71" spans="1:15" ht="25.5" customHeight="1" x14ac:dyDescent="0.3">
      <c r="A71" s="56" t="s">
        <v>57</v>
      </c>
      <c r="B71" s="57"/>
      <c r="C71" s="58"/>
      <c r="D71" s="59"/>
      <c r="E71" s="58"/>
      <c r="F71" s="58"/>
      <c r="G71" s="59"/>
      <c r="H71" s="58"/>
      <c r="I71" s="58"/>
      <c r="J71" s="58"/>
      <c r="K71" s="60"/>
      <c r="L71" s="58"/>
      <c r="M71" s="58"/>
      <c r="N71" s="61"/>
      <c r="O71" s="62"/>
    </row>
    <row r="72" spans="1:15" x14ac:dyDescent="0.3">
      <c r="A72" s="124"/>
      <c r="B72" s="125"/>
      <c r="D72" s="16"/>
      <c r="G72" s="16"/>
      <c r="K72" s="17"/>
      <c r="N72" s="18"/>
      <c r="O72" s="23"/>
    </row>
    <row r="73" spans="1:15" ht="18.75" customHeight="1" x14ac:dyDescent="0.3">
      <c r="A73" s="86" t="s">
        <v>58</v>
      </c>
      <c r="B73" s="125"/>
      <c r="D73" s="16"/>
      <c r="G73" s="16"/>
      <c r="K73" s="17"/>
      <c r="N73" s="18"/>
      <c r="O73" s="29" t="s">
        <v>9</v>
      </c>
    </row>
    <row r="74" spans="1:15" ht="33.75" customHeight="1" x14ac:dyDescent="0.3">
      <c r="A74" s="86" t="s">
        <v>59</v>
      </c>
      <c r="B74" s="125"/>
      <c r="D74" s="16"/>
      <c r="G74" s="16"/>
      <c r="K74" s="17"/>
      <c r="N74" s="18"/>
      <c r="O74" s="135"/>
    </row>
    <row r="75" spans="1:15" x14ac:dyDescent="0.3">
      <c r="A75" s="128" t="s">
        <v>60</v>
      </c>
      <c r="B75" s="126"/>
      <c r="C75" s="136"/>
      <c r="D75" s="16"/>
      <c r="F75" s="136"/>
      <c r="G75" s="16"/>
      <c r="I75" s="136"/>
      <c r="K75" s="17"/>
      <c r="L75" s="136"/>
      <c r="N75" s="18"/>
      <c r="O75" s="108">
        <v>0</v>
      </c>
    </row>
    <row r="76" spans="1:15" ht="1.5" customHeight="1" x14ac:dyDescent="0.3">
      <c r="A76" s="137"/>
      <c r="B76" s="138"/>
      <c r="C76" s="42"/>
      <c r="D76" s="131"/>
      <c r="E76" s="42"/>
      <c r="F76" s="42"/>
      <c r="G76" s="131"/>
      <c r="H76" s="42"/>
      <c r="I76" s="42"/>
      <c r="J76" s="42"/>
      <c r="K76" s="132"/>
      <c r="L76" s="42"/>
      <c r="M76" s="42"/>
      <c r="N76" s="133"/>
      <c r="O76" s="139"/>
    </row>
    <row r="77" spans="1:15" ht="10.5" customHeight="1" x14ac:dyDescent="0.3">
      <c r="A77" s="20"/>
      <c r="D77" s="16"/>
      <c r="G77" s="16"/>
      <c r="K77" s="17"/>
      <c r="N77" s="18"/>
      <c r="O77" s="19"/>
    </row>
    <row r="78" spans="1:15" ht="25.5" customHeight="1" x14ac:dyDescent="0.3">
      <c r="A78" s="56" t="s">
        <v>61</v>
      </c>
      <c r="B78" s="57"/>
      <c r="C78" s="58"/>
      <c r="D78" s="59"/>
      <c r="E78" s="58"/>
      <c r="F78" s="58"/>
      <c r="G78" s="59"/>
      <c r="H78" s="58"/>
      <c r="I78" s="58"/>
      <c r="J78" s="58"/>
      <c r="K78" s="60"/>
      <c r="L78" s="58"/>
      <c r="M78" s="58"/>
      <c r="N78" s="61"/>
      <c r="O78" s="62"/>
    </row>
    <row r="79" spans="1:15" x14ac:dyDescent="0.3">
      <c r="A79" s="124"/>
      <c r="B79" s="125"/>
      <c r="D79" s="16"/>
      <c r="G79" s="16"/>
      <c r="K79" s="17"/>
      <c r="N79" s="18"/>
      <c r="O79" s="23"/>
    </row>
    <row r="80" spans="1:15" x14ac:dyDescent="0.3">
      <c r="A80" s="86" t="s">
        <v>62</v>
      </c>
      <c r="D80" s="16"/>
      <c r="G80" s="16"/>
      <c r="K80" s="17"/>
      <c r="N80" s="18"/>
      <c r="O80" s="29" t="s">
        <v>9</v>
      </c>
    </row>
    <row r="81" spans="1:17" x14ac:dyDescent="0.3">
      <c r="A81" s="14" t="s">
        <v>63</v>
      </c>
      <c r="D81" s="16"/>
      <c r="G81" s="16"/>
      <c r="K81" s="17"/>
      <c r="N81" s="18"/>
      <c r="O81" s="23"/>
    </row>
    <row r="82" spans="1:17" x14ac:dyDescent="0.3">
      <c r="A82" s="14"/>
      <c r="D82" s="16"/>
      <c r="G82" s="16"/>
      <c r="K82" s="17"/>
      <c r="N82" s="18"/>
      <c r="O82" s="23"/>
      <c r="P82" s="196" t="s">
        <v>112</v>
      </c>
    </row>
    <row r="83" spans="1:17" ht="46.95" customHeight="1" x14ac:dyDescent="0.3">
      <c r="A83" s="128" t="s">
        <v>64</v>
      </c>
      <c r="C83" s="2" t="s">
        <v>73</v>
      </c>
      <c r="D83" s="16">
        <v>60</v>
      </c>
      <c r="F83" s="2" t="s">
        <v>74</v>
      </c>
      <c r="G83" s="16">
        <v>70</v>
      </c>
      <c r="K83" s="17"/>
      <c r="L83" s="2">
        <f>G83*D83</f>
        <v>4200</v>
      </c>
      <c r="N83" s="18"/>
      <c r="O83" s="122">
        <f>L83</f>
        <v>4200</v>
      </c>
      <c r="P83" s="196" t="s">
        <v>111</v>
      </c>
    </row>
    <row r="84" spans="1:17" x14ac:dyDescent="0.3">
      <c r="A84" s="128" t="s">
        <v>163</v>
      </c>
      <c r="D84" s="16"/>
      <c r="G84" s="16"/>
      <c r="K84" s="17"/>
      <c r="L84" s="2">
        <v>1200</v>
      </c>
      <c r="N84" s="18"/>
      <c r="O84" s="122">
        <v>1200</v>
      </c>
    </row>
    <row r="85" spans="1:17" ht="12" customHeight="1" x14ac:dyDescent="0.3">
      <c r="A85" s="140"/>
      <c r="D85" s="16"/>
      <c r="G85" s="16"/>
      <c r="K85" s="17"/>
      <c r="N85" s="18"/>
      <c r="O85" s="122"/>
    </row>
    <row r="86" spans="1:17" ht="0.75" hidden="1" customHeight="1" x14ac:dyDescent="0.3">
      <c r="A86" s="140"/>
      <c r="D86" s="16"/>
      <c r="G86" s="16"/>
      <c r="K86" s="17"/>
      <c r="N86" s="18"/>
      <c r="O86" s="122"/>
    </row>
    <row r="87" spans="1:17" x14ac:dyDescent="0.3">
      <c r="A87" s="20" t="s">
        <v>65</v>
      </c>
      <c r="D87" s="16"/>
      <c r="G87" s="16"/>
      <c r="K87" s="17"/>
      <c r="N87" s="18"/>
      <c r="O87" s="123">
        <f>SUM(O83:O84)</f>
        <v>5400</v>
      </c>
    </row>
    <row r="88" spans="1:17" ht="8.25" customHeight="1" thickBot="1" x14ac:dyDescent="0.35">
      <c r="A88" s="141"/>
      <c r="B88" s="142"/>
      <c r="C88" s="142"/>
      <c r="D88" s="143"/>
      <c r="E88" s="142"/>
      <c r="F88" s="142"/>
      <c r="G88" s="143"/>
      <c r="H88" s="142"/>
      <c r="I88" s="142"/>
      <c r="J88" s="142"/>
      <c r="K88" s="144"/>
      <c r="L88" s="142"/>
      <c r="M88" s="142"/>
      <c r="N88" s="145"/>
      <c r="O88" s="146"/>
    </row>
    <row r="89" spans="1:17" ht="33" customHeight="1" thickTop="1" x14ac:dyDescent="0.3">
      <c r="A89" s="128" t="s">
        <v>66</v>
      </c>
      <c r="B89" s="1"/>
      <c r="D89" s="16"/>
      <c r="G89" s="16"/>
      <c r="K89" s="17"/>
      <c r="N89" s="18"/>
      <c r="O89" s="77">
        <f>O32+O38+O44+O49+O54+O60+O68+O75+O87</f>
        <v>6100</v>
      </c>
    </row>
    <row r="90" spans="1:17" ht="14.25" customHeight="1" x14ac:dyDescent="0.3">
      <c r="A90" s="128"/>
      <c r="B90" s="1"/>
      <c r="D90" s="16"/>
      <c r="G90" s="16"/>
      <c r="K90" s="17"/>
      <c r="N90" s="18"/>
      <c r="O90" s="77"/>
    </row>
    <row r="91" spans="1:17" ht="41.25" customHeight="1" x14ac:dyDescent="0.3">
      <c r="A91" s="147" t="s">
        <v>70</v>
      </c>
      <c r="B91" s="148"/>
      <c r="C91" s="148"/>
      <c r="D91" s="149"/>
      <c r="E91" s="148"/>
      <c r="F91" s="148"/>
      <c r="G91" s="149"/>
      <c r="H91" s="148"/>
      <c r="I91" s="148"/>
      <c r="J91" s="148"/>
      <c r="K91" s="150"/>
      <c r="L91" s="148"/>
      <c r="M91" s="148"/>
      <c r="N91" s="151"/>
      <c r="O91" s="152">
        <f>O23+O89</f>
        <v>30083.4548</v>
      </c>
    </row>
    <row r="92" spans="1:17" ht="47.4" customHeight="1" x14ac:dyDescent="0.3">
      <c r="A92" s="153" t="s">
        <v>67</v>
      </c>
      <c r="B92" s="154"/>
      <c r="C92" s="15"/>
      <c r="D92" s="155"/>
      <c r="E92" s="15"/>
      <c r="G92" s="155"/>
      <c r="H92" s="15"/>
      <c r="I92" s="15"/>
      <c r="J92" s="155"/>
      <c r="K92" s="15"/>
      <c r="L92" s="15"/>
      <c r="M92" s="156"/>
      <c r="N92" s="154"/>
      <c r="O92" s="77">
        <f>O91*0.05</f>
        <v>1504.17274</v>
      </c>
      <c r="P92" s="442" t="s">
        <v>165</v>
      </c>
    </row>
    <row r="93" spans="1:17" ht="57.75" customHeight="1" x14ac:dyDescent="0.3">
      <c r="A93" s="158" t="s">
        <v>71</v>
      </c>
      <c r="B93" s="148"/>
      <c r="C93" s="148"/>
      <c r="D93" s="149"/>
      <c r="E93" s="148"/>
      <c r="F93" s="148"/>
      <c r="G93" s="149"/>
      <c r="H93" s="148"/>
      <c r="I93" s="148"/>
      <c r="J93" s="148"/>
      <c r="K93" s="150"/>
      <c r="L93" s="148"/>
      <c r="M93" s="148"/>
      <c r="N93" s="151"/>
      <c r="O93" s="152">
        <f>O91+O92</f>
        <v>31587.627540000001</v>
      </c>
      <c r="Q93" s="198"/>
    </row>
    <row r="94" spans="1:17" ht="34.200000000000003" customHeight="1" x14ac:dyDescent="0.3">
      <c r="A94" s="128"/>
      <c r="B94" s="154"/>
      <c r="C94" s="15"/>
      <c r="D94" s="155"/>
      <c r="E94" s="15"/>
      <c r="G94" s="155"/>
      <c r="H94" s="15"/>
      <c r="I94" s="15"/>
      <c r="J94" s="155"/>
      <c r="K94" s="15"/>
      <c r="L94" s="15"/>
      <c r="M94" s="159"/>
      <c r="N94" s="154"/>
      <c r="O94" s="48"/>
      <c r="Q94" s="198"/>
    </row>
    <row r="95" spans="1:17" ht="43.5" customHeight="1" x14ac:dyDescent="0.3">
      <c r="A95" s="160" t="s">
        <v>68</v>
      </c>
      <c r="B95" s="161"/>
      <c r="C95" s="161"/>
      <c r="D95" s="162"/>
      <c r="E95" s="161"/>
      <c r="F95" s="161"/>
      <c r="G95" s="162"/>
      <c r="H95" s="161"/>
      <c r="I95" s="161"/>
      <c r="J95" s="161"/>
      <c r="K95" s="163"/>
      <c r="L95" s="161"/>
      <c r="M95" s="161"/>
      <c r="N95" s="164"/>
      <c r="O95" s="165">
        <f>O93/0.8-O93</f>
        <v>7896.9068849999967</v>
      </c>
      <c r="P95" s="526" t="s">
        <v>87</v>
      </c>
      <c r="Q95" s="198"/>
    </row>
    <row r="96" spans="1:17" x14ac:dyDescent="0.3">
      <c r="A96" s="128"/>
      <c r="B96" s="154"/>
      <c r="C96" s="15"/>
      <c r="D96" s="155"/>
      <c r="E96" s="15"/>
      <c r="G96" s="155"/>
      <c r="H96" s="15"/>
      <c r="I96" s="15"/>
      <c r="J96" s="155"/>
      <c r="K96" s="15"/>
      <c r="L96" s="15"/>
      <c r="M96" s="159"/>
      <c r="N96" s="154"/>
      <c r="O96" s="48"/>
      <c r="P96" s="526"/>
      <c r="Q96" s="198"/>
    </row>
    <row r="97" spans="1:17" ht="49.2" customHeight="1" x14ac:dyDescent="0.3">
      <c r="A97" s="238" t="s">
        <v>121</v>
      </c>
      <c r="B97" s="239"/>
      <c r="C97" s="239"/>
      <c r="D97" s="240"/>
      <c r="E97" s="239"/>
      <c r="F97" s="241"/>
      <c r="G97" s="240"/>
      <c r="H97" s="239"/>
      <c r="I97" s="239"/>
      <c r="J97" s="239"/>
      <c r="K97" s="239"/>
      <c r="L97" s="239"/>
      <c r="M97" s="241"/>
      <c r="N97" s="239"/>
      <c r="O97" s="242">
        <f>O93+O95</f>
        <v>39484.534424999998</v>
      </c>
      <c r="Q97" s="198"/>
    </row>
    <row r="98" spans="1:17" ht="39.75" customHeight="1" x14ac:dyDescent="0.3">
      <c r="A98" s="166" t="s">
        <v>69</v>
      </c>
      <c r="B98" s="154"/>
      <c r="C98" s="154"/>
      <c r="D98" s="167"/>
      <c r="E98" s="154"/>
      <c r="F98" s="154"/>
      <c r="G98" s="167"/>
      <c r="H98" s="154"/>
      <c r="I98" s="154"/>
      <c r="J98" s="154"/>
      <c r="K98" s="168"/>
      <c r="L98" s="154"/>
      <c r="M98" s="154"/>
      <c r="N98" s="169"/>
      <c r="O98" s="157">
        <f>O97*0.19</f>
        <v>7502.0615407499999</v>
      </c>
    </row>
    <row r="99" spans="1:17" ht="45" customHeight="1" x14ac:dyDescent="0.3">
      <c r="A99" s="170" t="s">
        <v>72</v>
      </c>
      <c r="B99" s="171"/>
      <c r="C99" s="171"/>
      <c r="D99" s="172"/>
      <c r="E99" s="171"/>
      <c r="F99" s="171"/>
      <c r="G99" s="172"/>
      <c r="H99" s="171"/>
      <c r="I99" s="171"/>
      <c r="J99" s="171"/>
      <c r="K99" s="173"/>
      <c r="L99" s="171"/>
      <c r="M99" s="171"/>
      <c r="N99" s="174"/>
      <c r="O99" s="175">
        <f>O97+O98</f>
        <v>46986.595965749999</v>
      </c>
      <c r="Q99" s="198"/>
    </row>
    <row r="100" spans="1:17" ht="41.25" customHeight="1" x14ac:dyDescent="0.3">
      <c r="A100" s="187" t="s">
        <v>78</v>
      </c>
      <c r="B100" s="188"/>
      <c r="C100" s="189"/>
      <c r="D100" s="190"/>
      <c r="E100" s="179"/>
      <c r="F100" s="179"/>
      <c r="G100" s="179"/>
      <c r="H100" s="179"/>
      <c r="I100" s="179"/>
      <c r="J100" s="179"/>
      <c r="K100" s="179"/>
      <c r="L100" s="186" t="s">
        <v>79</v>
      </c>
      <c r="M100" s="179"/>
      <c r="N100" s="179"/>
      <c r="O100" s="184">
        <f>O98</f>
        <v>7502.0615407499999</v>
      </c>
      <c r="P100" s="196" t="s">
        <v>84</v>
      </c>
    </row>
    <row r="101" spans="1:17" ht="60.6" customHeight="1" x14ac:dyDescent="0.3">
      <c r="A101" s="187" t="s">
        <v>80</v>
      </c>
      <c r="B101" s="191"/>
      <c r="C101" s="179"/>
      <c r="D101" s="192"/>
      <c r="E101" s="179"/>
      <c r="F101" s="179"/>
      <c r="G101" s="179"/>
      <c r="H101" s="179"/>
      <c r="I101" s="179"/>
      <c r="J101" s="179"/>
      <c r="K101" s="179"/>
      <c r="L101" s="186" t="s">
        <v>81</v>
      </c>
      <c r="M101" s="179"/>
      <c r="N101" s="179"/>
      <c r="O101" s="178">
        <f>O99-O100</f>
        <v>39484.534424999998</v>
      </c>
    </row>
    <row r="102" spans="1:17" ht="112.2" customHeight="1" x14ac:dyDescent="0.3">
      <c r="A102" s="187" t="s">
        <v>115</v>
      </c>
      <c r="B102" s="191"/>
      <c r="C102" s="179"/>
      <c r="D102" s="192"/>
      <c r="E102" s="179"/>
      <c r="F102" s="523" t="s">
        <v>116</v>
      </c>
      <c r="G102" s="523"/>
      <c r="H102" s="523"/>
      <c r="I102" s="523"/>
      <c r="J102" s="179"/>
      <c r="K102" s="179"/>
      <c r="L102" s="186" t="s">
        <v>79</v>
      </c>
      <c r="M102" s="179"/>
      <c r="N102" s="179"/>
      <c r="O102" s="179"/>
    </row>
    <row r="103" spans="1:17" ht="112.2" customHeight="1" x14ac:dyDescent="0.3">
      <c r="A103" s="517" t="s">
        <v>114</v>
      </c>
      <c r="B103" s="518"/>
      <c r="C103" s="519"/>
      <c r="D103" s="520"/>
      <c r="E103" s="519"/>
      <c r="F103" s="527" t="s">
        <v>117</v>
      </c>
      <c r="G103" s="527"/>
      <c r="H103" s="527"/>
      <c r="I103" s="527"/>
      <c r="J103" s="179"/>
      <c r="K103" s="179"/>
      <c r="L103" s="186" t="s">
        <v>79</v>
      </c>
      <c r="M103" s="179"/>
      <c r="N103" s="179"/>
      <c r="O103" s="521">
        <f>'3.Sponsoring'!E17</f>
        <v>75.5</v>
      </c>
    </row>
    <row r="104" spans="1:17" ht="78.599999999999994" customHeight="1" x14ac:dyDescent="0.3">
      <c r="A104" s="187" t="s">
        <v>82</v>
      </c>
      <c r="B104" s="191"/>
      <c r="C104" s="179"/>
      <c r="D104" s="192"/>
      <c r="E104" s="179"/>
      <c r="F104" s="179"/>
      <c r="G104" s="179"/>
      <c r="H104" s="179"/>
      <c r="I104" s="179"/>
      <c r="J104" s="179"/>
      <c r="K104" s="179"/>
      <c r="L104" s="186"/>
      <c r="M104" s="179"/>
      <c r="N104" s="179"/>
      <c r="O104" s="178">
        <f>O101-O102-O103</f>
        <v>39409.034424999998</v>
      </c>
    </row>
    <row r="105" spans="1:17" ht="85.2" customHeight="1" x14ac:dyDescent="0.3">
      <c r="A105" s="187" t="s">
        <v>83</v>
      </c>
      <c r="B105" s="191"/>
      <c r="C105" s="179"/>
      <c r="D105" s="192"/>
      <c r="E105" s="179"/>
      <c r="F105" s="179"/>
      <c r="G105" s="179"/>
      <c r="H105" s="179"/>
      <c r="I105" s="179"/>
      <c r="J105" s="179"/>
      <c r="K105" s="179"/>
      <c r="L105" s="186"/>
      <c r="M105" s="179"/>
      <c r="N105" s="179"/>
      <c r="O105" s="179">
        <v>70</v>
      </c>
      <c r="P105" s="196" t="s">
        <v>109</v>
      </c>
    </row>
    <row r="106" spans="1:17" ht="77.400000000000006" customHeight="1" thickBot="1" x14ac:dyDescent="0.35">
      <c r="A106" s="187" t="s">
        <v>88</v>
      </c>
      <c r="B106" s="191"/>
      <c r="C106" s="179"/>
      <c r="D106" s="192"/>
      <c r="E106" s="179"/>
      <c r="F106" s="179"/>
      <c r="G106" s="179"/>
      <c r="H106" s="179"/>
      <c r="I106" s="179"/>
      <c r="J106" s="179"/>
      <c r="K106" s="179"/>
      <c r="L106" s="186" t="s">
        <v>81</v>
      </c>
      <c r="M106" s="179"/>
      <c r="N106" s="179"/>
      <c r="O106" s="195">
        <f>O104/O105</f>
        <v>562.98620607142857</v>
      </c>
    </row>
    <row r="107" spans="1:17" ht="77.400000000000006" customHeight="1" thickTop="1" thickBot="1" x14ac:dyDescent="0.35">
      <c r="A107" s="221" t="s">
        <v>99</v>
      </c>
      <c r="B107" s="222"/>
      <c r="C107" s="223"/>
      <c r="D107" s="224"/>
      <c r="E107" s="223"/>
      <c r="F107" s="223"/>
      <c r="G107" s="223"/>
      <c r="H107" s="223"/>
      <c r="I107" s="223"/>
      <c r="J107" s="179"/>
      <c r="K107" s="179"/>
      <c r="L107" s="186" t="s">
        <v>100</v>
      </c>
      <c r="M107" s="179"/>
      <c r="N107" s="179"/>
      <c r="O107" s="226">
        <f>'2.steuerpfl. Zusatzleistungen'!O122</f>
        <v>127.59491625</v>
      </c>
    </row>
    <row r="108" spans="1:17" s="200" customFormat="1" ht="38.4" customHeight="1" thickTop="1" thickBot="1" x14ac:dyDescent="0.5">
      <c r="A108" s="515" t="s">
        <v>92</v>
      </c>
      <c r="B108" s="227"/>
      <c r="C108" s="228"/>
      <c r="D108" s="229"/>
      <c r="E108" s="228"/>
      <c r="F108" s="228"/>
      <c r="G108" s="228"/>
      <c r="H108" s="228"/>
      <c r="I108" s="228"/>
      <c r="J108" s="228"/>
      <c r="K108" s="228"/>
      <c r="L108" s="230"/>
      <c r="M108" s="228"/>
      <c r="N108" s="228"/>
      <c r="O108" s="231">
        <f>O106+O107</f>
        <v>690.58112232142855</v>
      </c>
      <c r="P108" s="196" t="s">
        <v>108</v>
      </c>
    </row>
    <row r="109" spans="1:17" ht="21" thickTop="1" x14ac:dyDescent="0.3">
      <c r="A109" s="516"/>
      <c r="B109" s="179"/>
      <c r="C109" s="179"/>
      <c r="D109" s="179"/>
      <c r="E109" s="179"/>
      <c r="F109" s="179"/>
      <c r="G109" s="179"/>
      <c r="H109" s="179"/>
      <c r="I109" s="179"/>
      <c r="J109" s="179"/>
      <c r="K109" s="179"/>
      <c r="L109" s="186"/>
      <c r="M109" s="179"/>
      <c r="N109" s="179"/>
      <c r="O109" s="179"/>
    </row>
    <row r="110" spans="1:17" ht="20.399999999999999" x14ac:dyDescent="0.3">
      <c r="A110" s="516"/>
      <c r="B110" s="179"/>
      <c r="C110" s="179"/>
      <c r="D110" s="179"/>
      <c r="E110" s="179"/>
      <c r="F110" s="179" t="s">
        <v>164</v>
      </c>
      <c r="G110" s="179"/>
      <c r="H110" s="179"/>
      <c r="I110" s="179"/>
      <c r="J110" s="179"/>
      <c r="K110" s="179"/>
      <c r="L110" s="186"/>
      <c r="M110" s="179"/>
      <c r="N110" s="179"/>
      <c r="O110" s="179"/>
    </row>
    <row r="111" spans="1:17" ht="20.399999999999999" x14ac:dyDescent="0.3">
      <c r="A111" s="516"/>
      <c r="B111" s="179"/>
      <c r="C111" s="179"/>
      <c r="D111" s="179"/>
      <c r="E111" s="179"/>
      <c r="F111" s="179"/>
      <c r="G111" s="179"/>
      <c r="H111" s="179"/>
      <c r="I111" s="179"/>
      <c r="J111" s="179"/>
      <c r="K111" s="179"/>
      <c r="L111" s="186"/>
      <c r="M111" s="179"/>
      <c r="N111" s="179"/>
      <c r="O111" s="179"/>
    </row>
    <row r="112" spans="1:17" ht="20.399999999999999" x14ac:dyDescent="0.3">
      <c r="A112" s="516" t="s">
        <v>141</v>
      </c>
      <c r="B112" s="179"/>
      <c r="C112" s="179"/>
      <c r="D112" s="179"/>
      <c r="E112" s="179"/>
      <c r="F112" s="179"/>
      <c r="G112" s="179"/>
      <c r="H112" s="179"/>
      <c r="I112" s="179"/>
      <c r="J112" s="179"/>
      <c r="K112" s="179"/>
      <c r="L112" s="186"/>
      <c r="M112" s="179"/>
      <c r="N112" s="179"/>
      <c r="O112" s="179"/>
    </row>
    <row r="113" spans="1:16" ht="20.399999999999999" x14ac:dyDescent="0.3">
      <c r="A113" s="516" t="s">
        <v>166</v>
      </c>
      <c r="B113" s="179"/>
      <c r="C113" s="179"/>
      <c r="D113" s="179"/>
      <c r="E113" s="179"/>
      <c r="F113" s="179"/>
      <c r="G113" s="179"/>
      <c r="H113" s="179"/>
      <c r="I113" s="179"/>
      <c r="J113" s="179"/>
      <c r="K113" s="179"/>
      <c r="L113" s="186"/>
      <c r="M113" s="179"/>
      <c r="N113" s="179"/>
      <c r="O113" s="179"/>
    </row>
    <row r="114" spans="1:16" ht="20.399999999999999" x14ac:dyDescent="0.35">
      <c r="A114" s="243" t="s">
        <v>159</v>
      </c>
      <c r="B114" s="179"/>
      <c r="C114" s="179"/>
      <c r="D114" s="179"/>
      <c r="E114" s="179"/>
      <c r="F114" s="179"/>
      <c r="G114" s="179"/>
      <c r="H114" s="179"/>
      <c r="I114" s="179"/>
      <c r="J114" s="179"/>
      <c r="K114" s="179"/>
      <c r="L114" s="186"/>
      <c r="M114" s="179"/>
      <c r="N114" s="179"/>
      <c r="O114" s="179"/>
    </row>
    <row r="115" spans="1:16" ht="21" thickBot="1" x14ac:dyDescent="0.35">
      <c r="A115" s="237"/>
      <c r="B115" s="179"/>
      <c r="C115" s="179"/>
      <c r="D115" s="179"/>
      <c r="E115" s="179"/>
      <c r="F115" s="179"/>
      <c r="G115" s="179"/>
      <c r="H115" s="179"/>
      <c r="I115" s="179"/>
      <c r="J115" s="179"/>
      <c r="K115" s="179"/>
      <c r="L115" s="186"/>
      <c r="M115" s="179"/>
      <c r="N115" s="179"/>
      <c r="O115" s="179"/>
    </row>
    <row r="116" spans="1:16" ht="80.25" customHeight="1" x14ac:dyDescent="0.4">
      <c r="A116" s="486" t="s">
        <v>185</v>
      </c>
      <c r="B116" s="487"/>
      <c r="C116" s="488"/>
      <c r="F116" s="445" t="s">
        <v>167</v>
      </c>
    </row>
    <row r="117" spans="1:16" ht="24.6" x14ac:dyDescent="0.4">
      <c r="A117" s="489" t="s">
        <v>118</v>
      </c>
      <c r="B117" s="490"/>
      <c r="C117" s="491">
        <f>O106</f>
        <v>562.98620607142857</v>
      </c>
      <c r="F117" s="1" t="s">
        <v>168</v>
      </c>
    </row>
    <row r="118" spans="1:16" ht="24.6" x14ac:dyDescent="0.4">
      <c r="A118" s="489" t="s">
        <v>119</v>
      </c>
      <c r="B118" s="490"/>
      <c r="C118" s="491">
        <f>O107</f>
        <v>127.59491625</v>
      </c>
      <c r="F118" s="1" t="s">
        <v>158</v>
      </c>
    </row>
    <row r="119" spans="1:16" ht="27.6" customHeight="1" thickBot="1" x14ac:dyDescent="0.55000000000000004">
      <c r="A119" s="492" t="s">
        <v>120</v>
      </c>
      <c r="B119" s="493"/>
      <c r="C119" s="494">
        <f>O108</f>
        <v>690.58112232142855</v>
      </c>
    </row>
    <row r="120" spans="1:16" x14ac:dyDescent="0.3">
      <c r="C120" s="202"/>
      <c r="L120" s="193"/>
    </row>
    <row r="121" spans="1:16" s="409" customFormat="1" ht="20.399999999999999" x14ac:dyDescent="0.35">
      <c r="A121" s="243" t="s">
        <v>188</v>
      </c>
      <c r="B121" s="177"/>
      <c r="D121" s="177"/>
      <c r="E121" s="177"/>
      <c r="G121" s="177"/>
      <c r="H121" s="177"/>
      <c r="I121" s="177"/>
      <c r="J121" s="177"/>
      <c r="K121" s="177"/>
      <c r="L121" s="177"/>
      <c r="M121" s="410"/>
      <c r="N121" s="410"/>
      <c r="O121" s="411"/>
      <c r="P121" s="374"/>
    </row>
    <row r="122" spans="1:16" s="409" customFormat="1" ht="20.399999999999999" x14ac:dyDescent="0.35">
      <c r="A122" s="443">
        <f>O108</f>
        <v>690.58112232142855</v>
      </c>
      <c r="B122" s="177"/>
      <c r="C122" s="443"/>
      <c r="D122" s="177"/>
      <c r="E122" s="177"/>
      <c r="F122" s="177"/>
      <c r="G122" s="177"/>
      <c r="H122" s="177"/>
      <c r="I122" s="177"/>
      <c r="J122" s="177"/>
      <c r="K122" s="177"/>
      <c r="L122" s="177"/>
      <c r="M122" s="410"/>
      <c r="N122" s="410"/>
      <c r="O122" s="411"/>
      <c r="P122" s="452"/>
    </row>
    <row r="123" spans="1:16" s="409" customFormat="1" ht="20.399999999999999" x14ac:dyDescent="0.35">
      <c r="A123" s="177" t="s">
        <v>154</v>
      </c>
      <c r="B123" s="177"/>
      <c r="C123" s="443"/>
      <c r="D123" s="177"/>
      <c r="E123" s="177"/>
      <c r="F123" s="177"/>
      <c r="G123" s="177"/>
      <c r="H123" s="177"/>
      <c r="I123" s="177"/>
      <c r="J123" s="177"/>
      <c r="K123" s="177"/>
      <c r="L123" s="177"/>
      <c r="M123" s="410"/>
      <c r="N123" s="410"/>
      <c r="O123" s="411"/>
      <c r="P123" s="452"/>
    </row>
    <row r="124" spans="1:16" s="409" customFormat="1" ht="33" customHeight="1" x14ac:dyDescent="0.35">
      <c r="A124" s="243" t="s">
        <v>189</v>
      </c>
      <c r="B124" s="177"/>
      <c r="C124" s="177"/>
      <c r="D124" s="177"/>
      <c r="E124" s="177"/>
      <c r="F124" s="177"/>
      <c r="G124" s="177"/>
      <c r="H124" s="177"/>
      <c r="I124" s="177"/>
      <c r="J124" s="177"/>
      <c r="K124" s="177"/>
      <c r="L124" s="177"/>
      <c r="M124" s="410"/>
      <c r="N124" s="410"/>
      <c r="O124" s="411"/>
      <c r="P124" s="374"/>
    </row>
    <row r="126" spans="1:16" ht="18" thickBot="1" x14ac:dyDescent="0.35"/>
    <row r="127" spans="1:16" ht="84.75" customHeight="1" x14ac:dyDescent="0.3">
      <c r="A127" s="497" t="s">
        <v>186</v>
      </c>
      <c r="B127" s="498"/>
      <c r="C127" s="499"/>
    </row>
    <row r="128" spans="1:16" ht="24.6" customHeight="1" x14ac:dyDescent="0.3">
      <c r="A128" s="500" t="s">
        <v>118</v>
      </c>
      <c r="B128" s="501"/>
      <c r="C128" s="502">
        <v>490</v>
      </c>
    </row>
    <row r="129" spans="1:3" x14ac:dyDescent="0.3">
      <c r="A129" s="503" t="s">
        <v>119</v>
      </c>
      <c r="B129" s="504"/>
      <c r="C129" s="505">
        <f>O107</f>
        <v>127.59491625</v>
      </c>
    </row>
    <row r="130" spans="1:3" ht="28.2" customHeight="1" thickBot="1" x14ac:dyDescent="0.4">
      <c r="A130" s="495" t="s">
        <v>120</v>
      </c>
      <c r="B130" s="506"/>
      <c r="C130" s="507">
        <f>C128+C129</f>
        <v>617.59491624999998</v>
      </c>
    </row>
    <row r="131" spans="1:3" x14ac:dyDescent="0.3">
      <c r="C131" s="202"/>
    </row>
    <row r="132" spans="1:3" ht="18" thickBot="1" x14ac:dyDescent="0.35">
      <c r="C132" s="202"/>
    </row>
    <row r="133" spans="1:3" ht="76.5" customHeight="1" x14ac:dyDescent="0.3">
      <c r="A133" s="508" t="s">
        <v>187</v>
      </c>
      <c r="B133" s="509"/>
      <c r="C133" s="510"/>
    </row>
    <row r="134" spans="1:3" x14ac:dyDescent="0.3">
      <c r="A134" s="500" t="s">
        <v>118</v>
      </c>
      <c r="B134" s="511"/>
      <c r="C134" s="512">
        <v>600</v>
      </c>
    </row>
    <row r="135" spans="1:3" x14ac:dyDescent="0.3">
      <c r="A135" s="503" t="s">
        <v>119</v>
      </c>
      <c r="B135" s="513"/>
      <c r="C135" s="514">
        <f>O107</f>
        <v>127.59491625</v>
      </c>
    </row>
    <row r="136" spans="1:3" ht="18.600000000000001" thickBot="1" x14ac:dyDescent="0.4">
      <c r="A136" s="495" t="s">
        <v>120</v>
      </c>
      <c r="B136" s="496"/>
      <c r="C136" s="507">
        <f>C134+C135</f>
        <v>727.59491624999998</v>
      </c>
    </row>
  </sheetData>
  <mergeCells count="5">
    <mergeCell ref="F102:I102"/>
    <mergeCell ref="P52:R52"/>
    <mergeCell ref="P95:P96"/>
    <mergeCell ref="F103:I103"/>
    <mergeCell ref="P53:R53"/>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R134"/>
  <sheetViews>
    <sheetView zoomScale="60" zoomScaleNormal="60" workbookViewId="0">
      <selection activeCell="P29" sqref="P29"/>
    </sheetView>
  </sheetViews>
  <sheetFormatPr baseColWidth="10" defaultColWidth="11.44140625" defaultRowHeight="17.399999999999999" x14ac:dyDescent="0.3"/>
  <cols>
    <col min="1" max="1" width="60.5546875" style="4" customWidth="1"/>
    <col min="2" max="2" width="1.6640625" style="2" customWidth="1"/>
    <col min="3" max="3" width="25.6640625" style="2" customWidth="1"/>
    <col min="4" max="4" width="6.88671875" style="2" customWidth="1"/>
    <col min="5" max="5" width="1" style="2" customWidth="1"/>
    <col min="6" max="6" width="24.44140625" style="2" customWidth="1"/>
    <col min="7" max="7" width="4.6640625" style="2" customWidth="1"/>
    <col min="8" max="8" width="1" style="2" customWidth="1"/>
    <col min="9" max="9" width="29.88671875" style="2" customWidth="1"/>
    <col min="10" max="10" width="1" style="2" customWidth="1"/>
    <col min="11" max="11" width="1.33203125" style="2" customWidth="1"/>
    <col min="12" max="12" width="34.33203125" style="2" customWidth="1"/>
    <col min="13" max="13" width="2.109375" style="2" customWidth="1"/>
    <col min="14" max="14" width="1.6640625" style="2" customWidth="1"/>
    <col min="15" max="15" width="25.33203125" style="3" customWidth="1"/>
    <col min="16" max="16" width="113.109375" style="196" customWidth="1"/>
    <col min="17" max="16384" width="11.44140625" style="4"/>
  </cols>
  <sheetData>
    <row r="1" spans="1:16" ht="71.400000000000006" customHeight="1" x14ac:dyDescent="0.4">
      <c r="A1" s="194" t="s">
        <v>93</v>
      </c>
      <c r="B1" s="1"/>
    </row>
    <row r="2" spans="1:16" ht="6.75" customHeight="1" x14ac:dyDescent="0.3">
      <c r="A2" s="1"/>
      <c r="B2" s="1"/>
    </row>
    <row r="3" spans="1:16" ht="6" customHeight="1" thickBot="1" x14ac:dyDescent="0.35">
      <c r="A3" s="2"/>
      <c r="C3" s="5"/>
      <c r="D3" s="5"/>
      <c r="E3" s="5"/>
      <c r="F3" s="5"/>
      <c r="G3" s="5"/>
      <c r="H3" s="5"/>
    </row>
    <row r="4" spans="1:16" ht="23.25" customHeight="1" x14ac:dyDescent="0.3">
      <c r="A4" s="6" t="s">
        <v>0</v>
      </c>
      <c r="B4" s="7"/>
      <c r="C4" s="8" t="s">
        <v>1</v>
      </c>
      <c r="D4" s="9"/>
      <c r="E4" s="10"/>
      <c r="F4" s="8" t="s">
        <v>2</v>
      </c>
      <c r="G4" s="9"/>
      <c r="H4" s="10"/>
      <c r="I4" s="8" t="s">
        <v>3</v>
      </c>
      <c r="J4" s="10"/>
      <c r="K4" s="11"/>
      <c r="L4" s="8" t="s">
        <v>4</v>
      </c>
      <c r="M4" s="10"/>
      <c r="N4" s="284"/>
      <c r="O4" s="285" t="s">
        <v>5</v>
      </c>
    </row>
    <row r="5" spans="1:16" ht="12" customHeight="1" x14ac:dyDescent="0.3">
      <c r="A5" s="14"/>
      <c r="B5" s="15"/>
      <c r="D5" s="16"/>
      <c r="G5" s="16"/>
      <c r="K5" s="17"/>
      <c r="N5" s="286"/>
      <c r="O5" s="287"/>
    </row>
    <row r="6" spans="1:16" ht="37.200000000000003" customHeight="1" x14ac:dyDescent="0.3">
      <c r="A6" s="20"/>
      <c r="C6" s="5"/>
      <c r="D6" s="21"/>
      <c r="E6" s="5"/>
      <c r="F6" s="22" t="s">
        <v>6</v>
      </c>
      <c r="G6" s="23"/>
      <c r="H6" s="24"/>
      <c r="I6" s="25" t="s">
        <v>7</v>
      </c>
      <c r="J6" s="26"/>
      <c r="K6" s="27"/>
      <c r="L6" s="25" t="s">
        <v>8</v>
      </c>
      <c r="M6" s="26"/>
      <c r="N6" s="288"/>
      <c r="O6" s="289" t="s">
        <v>9</v>
      </c>
      <c r="P6" s="197"/>
    </row>
    <row r="7" spans="1:16" x14ac:dyDescent="0.3">
      <c r="A7" s="20" t="s">
        <v>10</v>
      </c>
      <c r="C7" s="5"/>
      <c r="D7" s="21"/>
      <c r="E7" s="5"/>
      <c r="F7" s="24"/>
      <c r="G7" s="23"/>
      <c r="H7" s="24"/>
      <c r="I7" s="26"/>
      <c r="J7" s="26"/>
      <c r="K7" s="27"/>
      <c r="L7" s="26"/>
      <c r="M7" s="26"/>
      <c r="N7" s="288"/>
      <c r="O7" s="290"/>
    </row>
    <row r="8" spans="1:16" ht="14.25" customHeight="1" x14ac:dyDescent="0.3">
      <c r="A8" s="14" t="s">
        <v>11</v>
      </c>
      <c r="C8" s="31"/>
      <c r="D8" s="32"/>
      <c r="E8" s="31"/>
      <c r="F8" s="31"/>
      <c r="G8" s="32"/>
      <c r="H8" s="31"/>
      <c r="J8" s="31"/>
      <c r="K8" s="33"/>
      <c r="L8" s="176"/>
      <c r="M8" s="31"/>
      <c r="N8" s="291"/>
      <c r="O8" s="292"/>
    </row>
    <row r="9" spans="1:16" x14ac:dyDescent="0.3">
      <c r="A9" s="14" t="s">
        <v>12</v>
      </c>
      <c r="C9" s="31"/>
      <c r="D9" s="32"/>
      <c r="E9" s="31"/>
      <c r="F9" s="31"/>
      <c r="G9" s="32"/>
      <c r="H9" s="31"/>
      <c r="I9" s="31"/>
      <c r="J9" s="31"/>
      <c r="K9" s="33"/>
      <c r="L9" s="31"/>
      <c r="M9" s="31"/>
      <c r="N9" s="291"/>
      <c r="O9" s="292"/>
    </row>
    <row r="10" spans="1:16" x14ac:dyDescent="0.3">
      <c r="A10" s="14" t="s">
        <v>90</v>
      </c>
      <c r="C10" s="31"/>
      <c r="D10" s="32"/>
      <c r="E10" s="31"/>
      <c r="F10" s="31"/>
      <c r="G10" s="32"/>
      <c r="H10" s="31"/>
      <c r="I10" s="31"/>
      <c r="J10" s="31"/>
      <c r="K10" s="33"/>
      <c r="L10" s="31"/>
      <c r="M10" s="31"/>
      <c r="N10" s="291"/>
      <c r="O10" s="292"/>
    </row>
    <row r="11" spans="1:16" x14ac:dyDescent="0.3">
      <c r="A11" s="14"/>
      <c r="C11" s="31"/>
      <c r="D11" s="32"/>
      <c r="E11" s="31"/>
      <c r="F11" s="31"/>
      <c r="G11" s="32"/>
      <c r="H11" s="31"/>
      <c r="I11" s="31"/>
      <c r="J11" s="31"/>
      <c r="K11" s="33"/>
      <c r="L11" s="31"/>
      <c r="M11" s="31"/>
      <c r="N11" s="291"/>
      <c r="O11" s="292"/>
    </row>
    <row r="12" spans="1:16" ht="18" customHeight="1" x14ac:dyDescent="0.3">
      <c r="A12" s="14"/>
      <c r="C12" s="31"/>
      <c r="D12" s="32"/>
      <c r="E12" s="31"/>
      <c r="F12" s="31"/>
      <c r="G12" s="32"/>
      <c r="H12" s="31"/>
      <c r="I12" s="31"/>
      <c r="J12" s="31"/>
      <c r="K12" s="33"/>
      <c r="L12" s="31"/>
      <c r="M12" s="31"/>
      <c r="N12" s="291"/>
      <c r="O12" s="292"/>
    </row>
    <row r="13" spans="1:16" x14ac:dyDescent="0.3">
      <c r="A13" s="20" t="s">
        <v>13</v>
      </c>
      <c r="C13" s="31"/>
      <c r="D13" s="32"/>
      <c r="E13" s="31"/>
      <c r="F13" s="31"/>
      <c r="G13" s="32"/>
      <c r="H13" s="31"/>
      <c r="I13" s="31"/>
      <c r="J13" s="31"/>
      <c r="K13" s="33"/>
      <c r="L13" s="31"/>
      <c r="M13" s="31"/>
      <c r="N13" s="291"/>
      <c r="O13" s="292"/>
    </row>
    <row r="14" spans="1:16" ht="14.25" customHeight="1" x14ac:dyDescent="0.3">
      <c r="A14" s="14" t="s">
        <v>14</v>
      </c>
      <c r="C14" s="31"/>
      <c r="D14" s="32"/>
      <c r="E14" s="31"/>
      <c r="F14" s="31"/>
      <c r="G14" s="32"/>
      <c r="H14" s="31"/>
      <c r="I14" s="36"/>
      <c r="J14" s="31"/>
      <c r="K14" s="33"/>
      <c r="L14" s="31"/>
      <c r="M14" s="31"/>
      <c r="N14" s="291"/>
      <c r="O14" s="292"/>
      <c r="P14" s="522" t="s">
        <v>85</v>
      </c>
    </row>
    <row r="15" spans="1:16" ht="14.25" customHeight="1" x14ac:dyDescent="0.3">
      <c r="A15" s="14" t="s">
        <v>17</v>
      </c>
      <c r="C15" s="31" t="s">
        <v>15</v>
      </c>
      <c r="D15" s="32"/>
      <c r="E15" s="31"/>
      <c r="F15" s="31" t="s">
        <v>16</v>
      </c>
      <c r="G15" s="32"/>
      <c r="H15" s="31"/>
      <c r="I15" s="36">
        <v>103.23</v>
      </c>
      <c r="J15" s="31"/>
      <c r="K15" s="33"/>
      <c r="L15" s="31">
        <v>6</v>
      </c>
      <c r="M15" s="31"/>
      <c r="N15" s="291"/>
      <c r="O15" s="292">
        <f>I15*L15</f>
        <v>619.38</v>
      </c>
      <c r="P15" s="522" t="s">
        <v>194</v>
      </c>
    </row>
    <row r="16" spans="1:16" x14ac:dyDescent="0.3">
      <c r="A16" s="14" t="s">
        <v>20</v>
      </c>
      <c r="C16" s="31"/>
      <c r="D16" s="32"/>
      <c r="E16" s="31"/>
      <c r="F16" s="31"/>
      <c r="G16" s="32"/>
      <c r="H16" s="31"/>
      <c r="I16" s="36"/>
      <c r="J16" s="31"/>
      <c r="K16" s="33"/>
      <c r="L16" s="31"/>
      <c r="M16" s="31"/>
      <c r="N16" s="291"/>
      <c r="O16" s="292"/>
      <c r="P16" s="522" t="s">
        <v>195</v>
      </c>
    </row>
    <row r="17" spans="1:16" x14ac:dyDescent="0.3">
      <c r="A17" s="14"/>
      <c r="C17" s="31"/>
      <c r="D17" s="32"/>
      <c r="E17" s="31"/>
      <c r="F17" s="31"/>
      <c r="G17" s="32"/>
      <c r="H17" s="31"/>
      <c r="I17" s="36"/>
      <c r="J17" s="31"/>
      <c r="K17" s="33"/>
      <c r="L17" s="31"/>
      <c r="M17" s="31"/>
      <c r="N17" s="291"/>
      <c r="O17" s="292"/>
    </row>
    <row r="18" spans="1:16" ht="20.399999999999999" customHeight="1" x14ac:dyDescent="0.3">
      <c r="A18" s="20"/>
      <c r="B18" s="37"/>
      <c r="C18" s="5"/>
      <c r="D18" s="21"/>
      <c r="E18" s="38"/>
      <c r="F18" s="5"/>
      <c r="G18" s="21"/>
      <c r="H18" s="38"/>
      <c r="I18" s="5"/>
      <c r="J18" s="21"/>
      <c r="K18" s="38"/>
      <c r="L18" s="5"/>
      <c r="M18" s="5"/>
      <c r="N18" s="293"/>
      <c r="O18" s="294"/>
      <c r="P18" s="528" t="s">
        <v>128</v>
      </c>
    </row>
    <row r="19" spans="1:16" ht="20.399999999999999" customHeight="1" x14ac:dyDescent="0.3">
      <c r="A19" s="20"/>
      <c r="B19" s="1"/>
      <c r="C19" s="5"/>
      <c r="D19" s="21"/>
      <c r="E19" s="5"/>
      <c r="F19" s="5"/>
      <c r="G19" s="21"/>
      <c r="H19" s="5"/>
      <c r="I19" s="5"/>
      <c r="J19" s="5"/>
      <c r="K19" s="38"/>
      <c r="L19" s="5"/>
      <c r="M19" s="5"/>
      <c r="N19" s="293"/>
      <c r="O19" s="294"/>
      <c r="P19" s="528"/>
    </row>
    <row r="20" spans="1:16" ht="20.399999999999999" customHeight="1" x14ac:dyDescent="0.3">
      <c r="A20" s="20"/>
      <c r="B20" s="1"/>
      <c r="C20" s="5"/>
      <c r="D20" s="21"/>
      <c r="E20" s="5"/>
      <c r="F20" s="5"/>
      <c r="G20" s="21"/>
      <c r="H20" s="5"/>
      <c r="I20" s="5"/>
      <c r="J20" s="5"/>
      <c r="K20" s="38"/>
      <c r="L20" s="5"/>
      <c r="M20" s="5"/>
      <c r="N20" s="293"/>
      <c r="O20" s="294"/>
    </row>
    <row r="21" spans="1:16" ht="17.25" customHeight="1" x14ac:dyDescent="0.3">
      <c r="A21" s="41" t="s">
        <v>22</v>
      </c>
      <c r="B21" s="42"/>
      <c r="C21" s="43"/>
      <c r="D21" s="44"/>
      <c r="E21" s="43"/>
      <c r="F21" s="43"/>
      <c r="G21" s="44"/>
      <c r="H21" s="43"/>
      <c r="I21" s="43"/>
      <c r="J21" s="43"/>
      <c r="K21" s="33"/>
      <c r="L21" s="43"/>
      <c r="M21" s="43"/>
      <c r="N21" s="295"/>
      <c r="O21" s="296"/>
    </row>
    <row r="22" spans="1:16" ht="8.25" customHeight="1" x14ac:dyDescent="0.3">
      <c r="A22" s="20"/>
      <c r="C22" s="31"/>
      <c r="D22" s="32"/>
      <c r="E22" s="31"/>
      <c r="F22" s="31"/>
      <c r="G22" s="32"/>
      <c r="H22" s="31"/>
      <c r="I22" s="31"/>
      <c r="J22" s="31"/>
      <c r="K22" s="47"/>
      <c r="L22" s="31"/>
      <c r="M22" s="31"/>
      <c r="N22" s="291"/>
      <c r="O22" s="297"/>
    </row>
    <row r="23" spans="1:16" x14ac:dyDescent="0.3">
      <c r="A23" s="20" t="s">
        <v>23</v>
      </c>
      <c r="B23" s="37"/>
      <c r="C23" s="31"/>
      <c r="D23" s="32"/>
      <c r="E23" s="33"/>
      <c r="F23" s="31"/>
      <c r="G23" s="32"/>
      <c r="H23" s="33"/>
      <c r="I23" s="31"/>
      <c r="J23" s="32"/>
      <c r="K23" s="33"/>
      <c r="L23" s="31"/>
      <c r="M23" s="31"/>
      <c r="N23" s="291"/>
      <c r="O23" s="298">
        <f>SUM(O8:O21)</f>
        <v>619.38</v>
      </c>
    </row>
    <row r="24" spans="1:16" ht="7.5" customHeight="1" x14ac:dyDescent="0.3">
      <c r="A24" s="14"/>
      <c r="C24" s="5"/>
      <c r="D24" s="21"/>
      <c r="E24" s="5"/>
      <c r="F24" s="5"/>
      <c r="G24" s="21"/>
      <c r="H24" s="5"/>
      <c r="I24" s="5"/>
      <c r="J24" s="5"/>
      <c r="K24" s="38"/>
      <c r="L24" s="5"/>
      <c r="M24" s="5"/>
      <c r="N24" s="293"/>
      <c r="O24" s="294"/>
    </row>
    <row r="25" spans="1:16" ht="24.75" customHeight="1" x14ac:dyDescent="0.3">
      <c r="A25" s="6" t="s">
        <v>24</v>
      </c>
      <c r="B25" s="7"/>
      <c r="C25" s="51"/>
      <c r="D25" s="52"/>
      <c r="E25" s="7"/>
      <c r="F25" s="51"/>
      <c r="G25" s="52"/>
      <c r="H25" s="7"/>
      <c r="I25" s="51"/>
      <c r="J25" s="7"/>
      <c r="K25" s="53"/>
      <c r="L25" s="51"/>
      <c r="M25" s="7"/>
      <c r="N25" s="299"/>
      <c r="O25" s="300"/>
    </row>
    <row r="26" spans="1:16" x14ac:dyDescent="0.3">
      <c r="A26" s="14"/>
      <c r="C26" s="5"/>
      <c r="D26" s="21"/>
      <c r="E26" s="5"/>
      <c r="F26" s="5"/>
      <c r="G26" s="21"/>
      <c r="H26" s="5"/>
      <c r="I26" s="5"/>
      <c r="J26" s="5"/>
      <c r="K26" s="38"/>
      <c r="L26" s="5"/>
      <c r="M26" s="5"/>
      <c r="N26" s="293"/>
      <c r="O26" s="294"/>
    </row>
    <row r="27" spans="1:16" ht="22.5" customHeight="1" x14ac:dyDescent="0.3">
      <c r="A27" s="56" t="s">
        <v>25</v>
      </c>
      <c r="B27" s="57"/>
      <c r="C27" s="58"/>
      <c r="D27" s="59"/>
      <c r="E27" s="58"/>
      <c r="F27" s="58"/>
      <c r="G27" s="59"/>
      <c r="H27" s="58"/>
      <c r="I27" s="58"/>
      <c r="J27" s="58"/>
      <c r="K27" s="60"/>
      <c r="L27" s="58"/>
      <c r="M27" s="58"/>
      <c r="N27" s="301"/>
      <c r="O27" s="302"/>
    </row>
    <row r="28" spans="1:16" ht="12" customHeight="1" x14ac:dyDescent="0.3">
      <c r="A28" s="63"/>
      <c r="B28" s="64"/>
      <c r="D28" s="16"/>
      <c r="G28" s="16"/>
      <c r="K28" s="17"/>
      <c r="N28" s="286"/>
      <c r="O28" s="287"/>
    </row>
    <row r="29" spans="1:16" ht="36.75" customHeight="1" x14ac:dyDescent="0.3">
      <c r="A29" s="65" t="s">
        <v>26</v>
      </c>
      <c r="B29" s="66"/>
      <c r="C29" s="25" t="s">
        <v>27</v>
      </c>
      <c r="D29" s="67"/>
      <c r="E29" s="26"/>
      <c r="F29" s="25" t="s">
        <v>28</v>
      </c>
      <c r="G29" s="68"/>
      <c r="H29" s="69"/>
      <c r="I29" s="25" t="s">
        <v>29</v>
      </c>
      <c r="J29" s="26"/>
      <c r="K29" s="27"/>
      <c r="L29" s="25" t="s">
        <v>30</v>
      </c>
      <c r="M29" s="26"/>
      <c r="N29" s="288"/>
      <c r="O29" s="289" t="s">
        <v>9</v>
      </c>
    </row>
    <row r="30" spans="1:16" x14ac:dyDescent="0.3">
      <c r="A30" s="65"/>
      <c r="B30" s="66"/>
      <c r="C30" s="70"/>
      <c r="D30" s="67"/>
      <c r="E30" s="26"/>
      <c r="F30" s="70"/>
      <c r="G30" s="68"/>
      <c r="H30" s="69"/>
      <c r="I30" s="70"/>
      <c r="J30" s="26"/>
      <c r="K30" s="27"/>
      <c r="L30" s="70"/>
      <c r="M30" s="26"/>
      <c r="N30" s="288"/>
      <c r="O30" s="303"/>
    </row>
    <row r="31" spans="1:16" ht="17.25" customHeight="1" x14ac:dyDescent="0.3">
      <c r="A31" s="14" t="s">
        <v>31</v>
      </c>
      <c r="B31" s="66"/>
      <c r="C31" s="72"/>
      <c r="D31" s="67"/>
      <c r="E31" s="26"/>
      <c r="F31" s="73"/>
      <c r="G31" s="68"/>
      <c r="H31" s="69"/>
      <c r="I31" s="74"/>
      <c r="J31" s="26"/>
      <c r="K31" s="27"/>
      <c r="L31" s="73"/>
      <c r="M31" s="26"/>
      <c r="N31" s="288"/>
      <c r="O31" s="304"/>
      <c r="P31" s="196" t="s">
        <v>86</v>
      </c>
    </row>
    <row r="32" spans="1:16" ht="16.5" customHeight="1" x14ac:dyDescent="0.3">
      <c r="A32" s="76" t="s">
        <v>32</v>
      </c>
      <c r="B32" s="1"/>
      <c r="C32" s="31"/>
      <c r="D32" s="32"/>
      <c r="E32" s="31"/>
      <c r="F32" s="31"/>
      <c r="G32" s="32"/>
      <c r="H32" s="31"/>
      <c r="I32" s="31"/>
      <c r="J32" s="31"/>
      <c r="K32" s="33"/>
      <c r="L32" s="31"/>
      <c r="M32" s="31"/>
      <c r="N32" s="291"/>
      <c r="O32" s="305"/>
    </row>
    <row r="33" spans="1:16" ht="9.75" customHeight="1" x14ac:dyDescent="0.3">
      <c r="A33" s="78"/>
      <c r="B33" s="79"/>
      <c r="C33" s="80"/>
      <c r="D33" s="81"/>
      <c r="E33" s="80"/>
      <c r="F33" s="80"/>
      <c r="G33" s="81"/>
      <c r="H33" s="80"/>
      <c r="I33" s="80"/>
      <c r="J33" s="80"/>
      <c r="K33" s="82"/>
      <c r="L33" s="80"/>
      <c r="M33" s="80"/>
      <c r="N33" s="306"/>
      <c r="O33" s="307"/>
    </row>
    <row r="34" spans="1:16" ht="3" customHeight="1" x14ac:dyDescent="0.3">
      <c r="A34" s="20"/>
      <c r="B34" s="1"/>
      <c r="C34" s="5"/>
      <c r="D34" s="21"/>
      <c r="E34" s="5"/>
      <c r="F34" s="5"/>
      <c r="G34" s="21"/>
      <c r="H34" s="5"/>
      <c r="I34" s="5"/>
      <c r="J34" s="5"/>
      <c r="K34" s="38"/>
      <c r="L34" s="5"/>
      <c r="M34" s="5"/>
      <c r="N34" s="293"/>
      <c r="O34" s="294"/>
    </row>
    <row r="35" spans="1:16" ht="42.75" customHeight="1" x14ac:dyDescent="0.3">
      <c r="A35" s="85" t="s">
        <v>33</v>
      </c>
      <c r="B35" s="66"/>
      <c r="C35" s="22" t="s">
        <v>34</v>
      </c>
      <c r="D35" s="67"/>
      <c r="E35" s="26"/>
      <c r="F35" s="25" t="s">
        <v>28</v>
      </c>
      <c r="G35" s="68"/>
      <c r="H35" s="69"/>
      <c r="I35" s="25" t="s">
        <v>35</v>
      </c>
      <c r="J35" s="26"/>
      <c r="K35" s="27"/>
      <c r="L35" s="25" t="s">
        <v>30</v>
      </c>
      <c r="M35" s="26"/>
      <c r="N35" s="288"/>
      <c r="O35" s="289" t="s">
        <v>9</v>
      </c>
    </row>
    <row r="36" spans="1:16" x14ac:dyDescent="0.3">
      <c r="A36" s="86"/>
      <c r="B36" s="66"/>
      <c r="C36" s="87"/>
      <c r="D36" s="67"/>
      <c r="E36" s="26"/>
      <c r="F36" s="70"/>
      <c r="G36" s="68"/>
      <c r="H36" s="69"/>
      <c r="I36" s="70"/>
      <c r="J36" s="26"/>
      <c r="K36" s="27"/>
      <c r="L36" s="70"/>
      <c r="M36" s="26"/>
      <c r="N36" s="288"/>
      <c r="O36" s="303"/>
    </row>
    <row r="37" spans="1:16" ht="24" customHeight="1" x14ac:dyDescent="0.3">
      <c r="A37" s="14" t="s">
        <v>31</v>
      </c>
      <c r="B37" s="15"/>
      <c r="C37" s="88"/>
      <c r="D37" s="89"/>
      <c r="E37" s="73"/>
      <c r="F37" s="73"/>
      <c r="G37" s="89"/>
      <c r="H37" s="73"/>
      <c r="I37" s="74"/>
      <c r="J37" s="73"/>
      <c r="K37" s="90"/>
      <c r="L37" s="73"/>
      <c r="M37" s="73"/>
      <c r="N37" s="308"/>
      <c r="O37" s="309"/>
      <c r="P37" s="196" t="s">
        <v>86</v>
      </c>
    </row>
    <row r="38" spans="1:16" ht="13.5" customHeight="1" x14ac:dyDescent="0.3">
      <c r="A38" s="20" t="s">
        <v>36</v>
      </c>
      <c r="B38" s="1"/>
      <c r="C38" s="31"/>
      <c r="D38" s="32"/>
      <c r="E38" s="31"/>
      <c r="F38" s="31"/>
      <c r="G38" s="32"/>
      <c r="H38" s="31"/>
      <c r="I38" s="31"/>
      <c r="J38" s="31"/>
      <c r="K38" s="33"/>
      <c r="L38" s="31"/>
      <c r="M38" s="31"/>
      <c r="N38" s="291"/>
      <c r="O38" s="305"/>
    </row>
    <row r="39" spans="1:16" ht="1.5" customHeight="1" x14ac:dyDescent="0.3">
      <c r="A39" s="93"/>
      <c r="B39" s="94"/>
      <c r="C39" s="95"/>
      <c r="D39" s="96"/>
      <c r="E39" s="95"/>
      <c r="F39" s="95"/>
      <c r="G39" s="96"/>
      <c r="H39" s="95"/>
      <c r="I39" s="95"/>
      <c r="J39" s="95"/>
      <c r="K39" s="97"/>
      <c r="L39" s="95"/>
      <c r="M39" s="95"/>
      <c r="N39" s="310"/>
      <c r="O39" s="307"/>
    </row>
    <row r="40" spans="1:16" ht="11.25" customHeight="1" x14ac:dyDescent="0.3">
      <c r="A40" s="14"/>
      <c r="B40" s="15"/>
      <c r="C40" s="70"/>
      <c r="D40" s="99"/>
      <c r="E40" s="70"/>
      <c r="F40" s="70"/>
      <c r="G40" s="99"/>
      <c r="H40" s="70"/>
      <c r="I40" s="70"/>
      <c r="J40" s="70"/>
      <c r="K40" s="100"/>
      <c r="L40" s="70"/>
      <c r="M40" s="70"/>
      <c r="N40" s="311"/>
      <c r="O40" s="294"/>
    </row>
    <row r="41" spans="1:16" ht="48" customHeight="1" x14ac:dyDescent="0.3">
      <c r="A41" s="85" t="s">
        <v>37</v>
      </c>
      <c r="B41" s="102"/>
      <c r="C41" s="25" t="s">
        <v>38</v>
      </c>
      <c r="D41" s="67"/>
      <c r="E41" s="26"/>
      <c r="F41" s="25" t="s">
        <v>28</v>
      </c>
      <c r="G41" s="68"/>
      <c r="H41" s="69"/>
      <c r="I41" s="25" t="s">
        <v>39</v>
      </c>
      <c r="J41" s="26"/>
      <c r="K41" s="27"/>
      <c r="L41" s="25" t="s">
        <v>30</v>
      </c>
      <c r="M41" s="26"/>
      <c r="N41" s="288"/>
      <c r="O41" s="289" t="s">
        <v>9</v>
      </c>
    </row>
    <row r="42" spans="1:16" x14ac:dyDescent="0.3">
      <c r="A42" s="14"/>
      <c r="B42" s="15"/>
      <c r="D42" s="16"/>
      <c r="G42" s="16"/>
      <c r="K42" s="17"/>
      <c r="N42" s="286"/>
      <c r="O42" s="287"/>
    </row>
    <row r="43" spans="1:16" ht="22.5" customHeight="1" x14ac:dyDescent="0.3">
      <c r="A43" s="14"/>
      <c r="B43" s="15"/>
      <c r="D43" s="16"/>
      <c r="G43" s="16"/>
      <c r="K43" s="17"/>
      <c r="N43" s="286"/>
      <c r="O43" s="287"/>
    </row>
    <row r="44" spans="1:16" ht="15" customHeight="1" x14ac:dyDescent="0.3">
      <c r="A44" s="20" t="s">
        <v>40</v>
      </c>
      <c r="B44" s="15"/>
      <c r="C44" s="103"/>
      <c r="D44" s="104"/>
      <c r="E44" s="105"/>
      <c r="F44" s="103"/>
      <c r="G44" s="104"/>
      <c r="H44" s="105"/>
      <c r="I44" s="103"/>
      <c r="J44" s="105"/>
      <c r="K44" s="106"/>
      <c r="L44" s="103"/>
      <c r="M44" s="105"/>
      <c r="N44" s="312"/>
      <c r="O44" s="313">
        <v>0</v>
      </c>
      <c r="P44" s="196" t="s">
        <v>86</v>
      </c>
    </row>
    <row r="45" spans="1:16" ht="6" customHeight="1" x14ac:dyDescent="0.3">
      <c r="A45" s="78"/>
      <c r="B45" s="94"/>
      <c r="C45" s="109"/>
      <c r="D45" s="110"/>
      <c r="E45" s="109"/>
      <c r="F45" s="109"/>
      <c r="G45" s="110"/>
      <c r="H45" s="109"/>
      <c r="I45" s="109"/>
      <c r="J45" s="109"/>
      <c r="K45" s="111"/>
      <c r="L45" s="109"/>
      <c r="M45" s="109"/>
      <c r="N45" s="314"/>
      <c r="O45" s="315"/>
    </row>
    <row r="46" spans="1:16" ht="12" customHeight="1" x14ac:dyDescent="0.3">
      <c r="A46" s="14"/>
      <c r="B46" s="15"/>
      <c r="D46" s="16"/>
      <c r="G46" s="16"/>
      <c r="K46" s="17"/>
      <c r="N46" s="286"/>
      <c r="O46" s="287"/>
    </row>
    <row r="47" spans="1:16" ht="42" customHeight="1" x14ac:dyDescent="0.3">
      <c r="A47" s="85" t="s">
        <v>41</v>
      </c>
      <c r="B47" s="102"/>
      <c r="C47" s="3"/>
      <c r="D47" s="19"/>
      <c r="E47" s="3"/>
      <c r="F47" s="3"/>
      <c r="G47" s="19"/>
      <c r="H47" s="3"/>
      <c r="I47" s="25" t="s">
        <v>42</v>
      </c>
      <c r="J47" s="26"/>
      <c r="K47" s="27"/>
      <c r="L47" s="25" t="s">
        <v>43</v>
      </c>
      <c r="M47" s="26"/>
      <c r="N47" s="288"/>
      <c r="O47" s="316" t="s">
        <v>9</v>
      </c>
    </row>
    <row r="48" spans="1:16" ht="22.5" customHeight="1" x14ac:dyDescent="0.3">
      <c r="A48" s="14" t="s">
        <v>44</v>
      </c>
      <c r="B48" s="15"/>
      <c r="C48" s="31"/>
      <c r="D48" s="115"/>
      <c r="E48" s="116"/>
      <c r="F48" s="116"/>
      <c r="G48" s="115"/>
      <c r="H48" s="116"/>
      <c r="I48" s="73"/>
      <c r="J48" s="73"/>
      <c r="K48" s="90"/>
      <c r="L48" s="74"/>
      <c r="M48" s="73"/>
      <c r="N48" s="308"/>
      <c r="O48" s="317"/>
      <c r="P48" s="196" t="s">
        <v>86</v>
      </c>
    </row>
    <row r="49" spans="1:18" ht="13.5" customHeight="1" x14ac:dyDescent="0.3">
      <c r="A49" s="20" t="s">
        <v>45</v>
      </c>
      <c r="B49" s="15"/>
      <c r="C49" s="116"/>
      <c r="D49" s="115"/>
      <c r="E49" s="116"/>
      <c r="F49" s="116"/>
      <c r="G49" s="115"/>
      <c r="H49" s="116"/>
      <c r="I49" s="73"/>
      <c r="J49" s="73"/>
      <c r="K49" s="90"/>
      <c r="L49" s="73"/>
      <c r="M49" s="73"/>
      <c r="N49" s="308"/>
      <c r="O49" s="305"/>
    </row>
    <row r="50" spans="1:18" ht="6.75" customHeight="1" x14ac:dyDescent="0.3">
      <c r="A50" s="93"/>
      <c r="B50" s="94"/>
      <c r="C50" s="109"/>
      <c r="D50" s="110"/>
      <c r="E50" s="109"/>
      <c r="F50" s="109"/>
      <c r="G50" s="110"/>
      <c r="H50" s="109"/>
      <c r="I50" s="95"/>
      <c r="J50" s="95"/>
      <c r="K50" s="97"/>
      <c r="L50" s="95"/>
      <c r="M50" s="95"/>
      <c r="N50" s="310"/>
      <c r="O50" s="307"/>
    </row>
    <row r="51" spans="1:18" ht="15.75" customHeight="1" x14ac:dyDescent="0.3">
      <c r="A51" s="14"/>
      <c r="B51" s="15"/>
      <c r="D51" s="16"/>
      <c r="G51" s="16"/>
      <c r="I51" s="70"/>
      <c r="J51" s="70"/>
      <c r="K51" s="100"/>
      <c r="L51" s="70"/>
      <c r="M51" s="70"/>
      <c r="N51" s="311"/>
      <c r="O51" s="294"/>
    </row>
    <row r="52" spans="1:18" ht="69.599999999999994" customHeight="1" x14ac:dyDescent="0.3">
      <c r="A52" s="85" t="s">
        <v>46</v>
      </c>
      <c r="B52" s="66"/>
      <c r="C52" s="3"/>
      <c r="D52" s="19"/>
      <c r="E52" s="3"/>
      <c r="F52" s="3"/>
      <c r="G52" s="19"/>
      <c r="H52" s="3"/>
      <c r="I52" s="25" t="s">
        <v>47</v>
      </c>
      <c r="J52" s="3"/>
      <c r="K52" s="118"/>
      <c r="L52" s="25" t="s">
        <v>48</v>
      </c>
      <c r="M52" s="3"/>
      <c r="N52" s="318"/>
      <c r="O52" s="289" t="s">
        <v>9</v>
      </c>
      <c r="P52" s="525" t="s">
        <v>199</v>
      </c>
      <c r="Q52" s="525"/>
      <c r="R52" s="525"/>
    </row>
    <row r="53" spans="1:18" ht="50.4" customHeight="1" x14ac:dyDescent="0.3">
      <c r="A53" s="408"/>
      <c r="B53" s="15"/>
      <c r="C53" s="31"/>
      <c r="D53" s="115"/>
      <c r="E53" s="116"/>
      <c r="F53" s="116"/>
      <c r="G53" s="115"/>
      <c r="H53" s="116"/>
      <c r="I53" s="31"/>
      <c r="J53" s="116"/>
      <c r="K53" s="120"/>
      <c r="L53" s="36"/>
      <c r="M53" s="116"/>
      <c r="N53" s="319"/>
      <c r="O53" s="309"/>
      <c r="P53" s="524" t="s">
        <v>197</v>
      </c>
      <c r="Q53" s="525"/>
      <c r="R53" s="525"/>
    </row>
    <row r="54" spans="1:18" x14ac:dyDescent="0.3">
      <c r="A54" s="20" t="s">
        <v>49</v>
      </c>
      <c r="B54" s="15"/>
      <c r="C54" s="116"/>
      <c r="D54" s="115"/>
      <c r="E54" s="116"/>
      <c r="F54" s="116"/>
      <c r="G54" s="115"/>
      <c r="H54" s="116"/>
      <c r="I54" s="116"/>
      <c r="J54" s="116"/>
      <c r="K54" s="120"/>
      <c r="L54" s="116"/>
      <c r="M54" s="116"/>
      <c r="N54" s="319"/>
      <c r="O54" s="305">
        <f>O53</f>
        <v>0</v>
      </c>
    </row>
    <row r="55" spans="1:18" ht="3.75" customHeight="1" x14ac:dyDescent="0.3">
      <c r="A55" s="93"/>
      <c r="B55" s="94"/>
      <c r="C55" s="109"/>
      <c r="D55" s="110"/>
      <c r="E55" s="109"/>
      <c r="F55" s="109"/>
      <c r="G55" s="110"/>
      <c r="H55" s="109"/>
      <c r="I55" s="109"/>
      <c r="J55" s="109"/>
      <c r="K55" s="111"/>
      <c r="L55" s="109"/>
      <c r="M55" s="109"/>
      <c r="N55" s="314"/>
      <c r="O55" s="315"/>
    </row>
    <row r="56" spans="1:18" x14ac:dyDescent="0.3">
      <c r="A56" s="14"/>
      <c r="D56" s="16"/>
      <c r="G56" s="16"/>
      <c r="K56" s="17"/>
      <c r="N56" s="286"/>
      <c r="O56" s="287"/>
    </row>
    <row r="57" spans="1:18" ht="20.25" customHeight="1" x14ac:dyDescent="0.3">
      <c r="A57" s="85" t="s">
        <v>50</v>
      </c>
      <c r="B57" s="66"/>
      <c r="C57" s="3"/>
      <c r="D57" s="19"/>
      <c r="E57" s="3"/>
      <c r="F57" s="3"/>
      <c r="G57" s="19"/>
      <c r="H57" s="3"/>
      <c r="I57" s="3"/>
      <c r="J57" s="3"/>
      <c r="K57" s="118"/>
      <c r="L57" s="3"/>
      <c r="M57" s="3"/>
      <c r="N57" s="318"/>
      <c r="O57" s="289" t="s">
        <v>9</v>
      </c>
    </row>
    <row r="58" spans="1:18" ht="27" customHeight="1" x14ac:dyDescent="0.3">
      <c r="A58" s="14" t="s">
        <v>51</v>
      </c>
      <c r="B58" s="15"/>
      <c r="D58" s="16"/>
      <c r="G58" s="16"/>
      <c r="K58" s="17"/>
      <c r="N58" s="286"/>
      <c r="O58" s="287"/>
    </row>
    <row r="59" spans="1:18" ht="23.25" customHeight="1" x14ac:dyDescent="0.3">
      <c r="A59" s="14" t="s">
        <v>52</v>
      </c>
      <c r="B59" s="15"/>
      <c r="D59" s="16"/>
      <c r="G59" s="16"/>
      <c r="K59" s="17"/>
      <c r="N59" s="286"/>
      <c r="O59" s="320"/>
      <c r="P59" s="196" t="s">
        <v>86</v>
      </c>
    </row>
    <row r="60" spans="1:18" ht="17.25" customHeight="1" x14ac:dyDescent="0.3">
      <c r="A60" s="20" t="s">
        <v>53</v>
      </c>
      <c r="B60" s="15"/>
      <c r="D60" s="16"/>
      <c r="G60" s="16"/>
      <c r="K60" s="17"/>
      <c r="N60" s="286"/>
      <c r="O60" s="321">
        <f>O59</f>
        <v>0</v>
      </c>
    </row>
    <row r="61" spans="1:18" ht="9" customHeight="1" x14ac:dyDescent="0.3">
      <c r="A61" s="93"/>
      <c r="B61" s="109"/>
      <c r="C61" s="109"/>
      <c r="D61" s="110"/>
      <c r="E61" s="109"/>
      <c r="F61" s="109"/>
      <c r="G61" s="110"/>
      <c r="H61" s="109"/>
      <c r="I61" s="109"/>
      <c r="J61" s="109"/>
      <c r="K61" s="111"/>
      <c r="L61" s="109"/>
      <c r="M61" s="109"/>
      <c r="N61" s="314"/>
      <c r="O61" s="315"/>
    </row>
    <row r="62" spans="1:18" ht="10.5" customHeight="1" x14ac:dyDescent="0.3">
      <c r="A62" s="14"/>
      <c r="D62" s="16"/>
      <c r="G62" s="16"/>
      <c r="K62" s="17"/>
      <c r="N62" s="286"/>
      <c r="O62" s="287"/>
    </row>
    <row r="63" spans="1:18" ht="24" customHeight="1" x14ac:dyDescent="0.3">
      <c r="A63" s="56" t="s">
        <v>54</v>
      </c>
      <c r="B63" s="57"/>
      <c r="C63" s="58"/>
      <c r="D63" s="59"/>
      <c r="E63" s="58"/>
      <c r="F63" s="58"/>
      <c r="G63" s="59"/>
      <c r="H63" s="58"/>
      <c r="I63" s="58"/>
      <c r="J63" s="58"/>
      <c r="K63" s="60"/>
      <c r="L63" s="58"/>
      <c r="M63" s="58"/>
      <c r="N63" s="301"/>
      <c r="O63" s="302"/>
    </row>
    <row r="64" spans="1:18" ht="7.5" customHeight="1" x14ac:dyDescent="0.3">
      <c r="A64" s="124"/>
      <c r="B64" s="125"/>
      <c r="D64" s="16"/>
      <c r="G64" s="16"/>
      <c r="K64" s="17"/>
      <c r="N64" s="286"/>
      <c r="O64" s="322"/>
    </row>
    <row r="65" spans="1:15" x14ac:dyDescent="0.3">
      <c r="A65" s="86"/>
      <c r="B65" s="125"/>
      <c r="D65" s="16"/>
      <c r="G65" s="16"/>
      <c r="K65" s="17"/>
      <c r="N65" s="286"/>
      <c r="O65" s="289" t="s">
        <v>9</v>
      </c>
    </row>
    <row r="66" spans="1:15" x14ac:dyDescent="0.3">
      <c r="A66" s="14" t="s">
        <v>94</v>
      </c>
      <c r="B66" s="126"/>
      <c r="C66" s="2" t="s">
        <v>95</v>
      </c>
      <c r="D66" s="16">
        <v>0</v>
      </c>
      <c r="F66" s="2" t="s">
        <v>96</v>
      </c>
      <c r="G66" s="16">
        <v>0</v>
      </c>
      <c r="K66" s="17"/>
      <c r="N66" s="286"/>
      <c r="O66" s="323">
        <f>D66*G66</f>
        <v>0</v>
      </c>
    </row>
    <row r="67" spans="1:15" x14ac:dyDescent="0.3">
      <c r="B67" s="126"/>
      <c r="D67" s="16"/>
      <c r="G67" s="16"/>
      <c r="K67" s="17"/>
      <c r="N67" s="286"/>
      <c r="O67" s="320"/>
    </row>
    <row r="68" spans="1:15" x14ac:dyDescent="0.3">
      <c r="A68" s="128" t="s">
        <v>56</v>
      </c>
      <c r="B68" s="126"/>
      <c r="D68" s="16"/>
      <c r="G68" s="16"/>
      <c r="K68" s="17"/>
      <c r="N68" s="286"/>
      <c r="O68" s="321">
        <f>SUM(O66:O67)</f>
        <v>0</v>
      </c>
    </row>
    <row r="69" spans="1:15" ht="6" customHeight="1" x14ac:dyDescent="0.3">
      <c r="A69" s="129"/>
      <c r="B69" s="130"/>
      <c r="C69" s="42"/>
      <c r="D69" s="131"/>
      <c r="E69" s="42"/>
      <c r="F69" s="42"/>
      <c r="G69" s="131"/>
      <c r="H69" s="42"/>
      <c r="I69" s="42"/>
      <c r="J69" s="42"/>
      <c r="K69" s="132"/>
      <c r="L69" s="42"/>
      <c r="M69" s="42"/>
      <c r="N69" s="324"/>
      <c r="O69" s="325"/>
    </row>
    <row r="70" spans="1:15" ht="9.75" customHeight="1" x14ac:dyDescent="0.3">
      <c r="A70" s="124"/>
      <c r="B70" s="125"/>
      <c r="D70" s="16"/>
      <c r="G70" s="16"/>
      <c r="K70" s="17"/>
      <c r="N70" s="286"/>
      <c r="O70" s="287"/>
    </row>
    <row r="71" spans="1:15" ht="25.5" customHeight="1" x14ac:dyDescent="0.3">
      <c r="A71" s="56" t="s">
        <v>57</v>
      </c>
      <c r="B71" s="57"/>
      <c r="C71" s="58"/>
      <c r="D71" s="59"/>
      <c r="E71" s="58"/>
      <c r="F71" s="58"/>
      <c r="G71" s="59"/>
      <c r="H71" s="58"/>
      <c r="I71" s="58"/>
      <c r="J71" s="58"/>
      <c r="K71" s="60"/>
      <c r="L71" s="58"/>
      <c r="M71" s="58"/>
      <c r="N71" s="301"/>
      <c r="O71" s="302"/>
    </row>
    <row r="72" spans="1:15" x14ac:dyDescent="0.3">
      <c r="A72" s="124"/>
      <c r="B72" s="125"/>
      <c r="D72" s="16"/>
      <c r="G72" s="16"/>
      <c r="K72" s="17"/>
      <c r="N72" s="286"/>
      <c r="O72" s="294"/>
    </row>
    <row r="73" spans="1:15" ht="18.75" customHeight="1" x14ac:dyDescent="0.3">
      <c r="A73" s="86" t="s">
        <v>58</v>
      </c>
      <c r="B73" s="125"/>
      <c r="D73" s="16"/>
      <c r="G73" s="16"/>
      <c r="K73" s="17"/>
      <c r="N73" s="286"/>
      <c r="O73" s="289" t="s">
        <v>9</v>
      </c>
    </row>
    <row r="74" spans="1:15" ht="33.75" customHeight="1" x14ac:dyDescent="0.3">
      <c r="A74" s="86" t="s">
        <v>59</v>
      </c>
      <c r="B74" s="125"/>
      <c r="D74" s="16"/>
      <c r="G74" s="16"/>
      <c r="K74" s="17"/>
      <c r="N74" s="286"/>
      <c r="O74" s="326"/>
    </row>
    <row r="75" spans="1:15" x14ac:dyDescent="0.3">
      <c r="A75" s="128" t="s">
        <v>60</v>
      </c>
      <c r="B75" s="126"/>
      <c r="C75" s="136"/>
      <c r="D75" s="16"/>
      <c r="F75" s="136"/>
      <c r="G75" s="16"/>
      <c r="I75" s="136"/>
      <c r="K75" s="17"/>
      <c r="L75" s="136"/>
      <c r="N75" s="286"/>
      <c r="O75" s="313">
        <v>0</v>
      </c>
    </row>
    <row r="76" spans="1:15" ht="1.5" customHeight="1" x14ac:dyDescent="0.3">
      <c r="A76" s="137"/>
      <c r="B76" s="138"/>
      <c r="C76" s="42"/>
      <c r="D76" s="131"/>
      <c r="E76" s="42"/>
      <c r="F76" s="42"/>
      <c r="G76" s="131"/>
      <c r="H76" s="42"/>
      <c r="I76" s="42"/>
      <c r="J76" s="42"/>
      <c r="K76" s="132"/>
      <c r="L76" s="42"/>
      <c r="M76" s="42"/>
      <c r="N76" s="324"/>
      <c r="O76" s="327"/>
    </row>
    <row r="77" spans="1:15" ht="10.5" customHeight="1" x14ac:dyDescent="0.3">
      <c r="A77" s="20"/>
      <c r="D77" s="16"/>
      <c r="G77" s="16"/>
      <c r="K77" s="17"/>
      <c r="N77" s="286"/>
      <c r="O77" s="287"/>
    </row>
    <row r="78" spans="1:15" ht="25.5" customHeight="1" x14ac:dyDescent="0.3">
      <c r="A78" s="56" t="s">
        <v>61</v>
      </c>
      <c r="B78" s="57"/>
      <c r="C78" s="58"/>
      <c r="D78" s="59"/>
      <c r="E78" s="58"/>
      <c r="F78" s="58"/>
      <c r="G78" s="59"/>
      <c r="H78" s="58"/>
      <c r="I78" s="58"/>
      <c r="J78" s="58"/>
      <c r="K78" s="60"/>
      <c r="L78" s="58"/>
      <c r="M78" s="58"/>
      <c r="N78" s="301"/>
      <c r="O78" s="302"/>
    </row>
    <row r="79" spans="1:15" x14ac:dyDescent="0.3">
      <c r="A79" s="124"/>
      <c r="B79" s="125"/>
      <c r="D79" s="16"/>
      <c r="G79" s="16"/>
      <c r="K79" s="17"/>
      <c r="N79" s="286"/>
      <c r="O79" s="294"/>
    </row>
    <row r="80" spans="1:15" x14ac:dyDescent="0.3">
      <c r="A80" s="86" t="s">
        <v>62</v>
      </c>
      <c r="D80" s="16"/>
      <c r="G80" s="16"/>
      <c r="K80" s="17"/>
      <c r="N80" s="286"/>
      <c r="O80" s="289" t="s">
        <v>9</v>
      </c>
    </row>
    <row r="81" spans="1:16" x14ac:dyDescent="0.3">
      <c r="A81" s="14" t="s">
        <v>63</v>
      </c>
      <c r="D81" s="16"/>
      <c r="G81" s="16"/>
      <c r="K81" s="17"/>
      <c r="N81" s="286"/>
      <c r="O81" s="294"/>
    </row>
    <row r="82" spans="1:16" x14ac:dyDescent="0.3">
      <c r="A82" s="14"/>
      <c r="D82" s="16"/>
      <c r="G82" s="16"/>
      <c r="K82" s="17"/>
      <c r="N82" s="286"/>
      <c r="O82" s="294"/>
    </row>
    <row r="83" spans="1:16" ht="24.6" customHeight="1" x14ac:dyDescent="0.3">
      <c r="A83" s="440" t="s">
        <v>122</v>
      </c>
      <c r="B83" s="245"/>
      <c r="C83" s="245"/>
      <c r="D83" s="246"/>
      <c r="E83" s="245"/>
      <c r="F83" s="245"/>
      <c r="G83" s="246"/>
      <c r="H83" s="245"/>
      <c r="I83" s="245"/>
      <c r="J83" s="245"/>
      <c r="K83" s="247"/>
      <c r="L83" s="245"/>
      <c r="M83" s="245"/>
      <c r="N83" s="328"/>
      <c r="O83" s="351">
        <v>3000</v>
      </c>
      <c r="P83" s="248" t="s">
        <v>123</v>
      </c>
    </row>
    <row r="84" spans="1:16" ht="24.6" customHeight="1" x14ac:dyDescent="0.3">
      <c r="A84" s="440" t="s">
        <v>138</v>
      </c>
      <c r="B84" s="245"/>
      <c r="C84" s="245"/>
      <c r="D84" s="246"/>
      <c r="E84" s="245"/>
      <c r="F84" s="245"/>
      <c r="G84" s="246"/>
      <c r="H84" s="245"/>
      <c r="I84" s="245"/>
      <c r="J84" s="245"/>
      <c r="K84" s="247"/>
      <c r="L84" s="245"/>
      <c r="M84" s="245"/>
      <c r="N84" s="328"/>
      <c r="O84" s="351">
        <v>1000</v>
      </c>
      <c r="P84" s="248"/>
    </row>
    <row r="85" spans="1:16" ht="24.6" customHeight="1" x14ac:dyDescent="0.3">
      <c r="A85" s="440" t="s">
        <v>139</v>
      </c>
      <c r="B85" s="245"/>
      <c r="C85" s="245"/>
      <c r="D85" s="246"/>
      <c r="E85" s="245"/>
      <c r="F85" s="245"/>
      <c r="G85" s="246"/>
      <c r="H85" s="245"/>
      <c r="I85" s="245"/>
      <c r="J85" s="245"/>
      <c r="K85" s="247"/>
      <c r="L85" s="245"/>
      <c r="M85" s="245"/>
      <c r="N85" s="328"/>
      <c r="O85" s="351">
        <v>200</v>
      </c>
      <c r="P85" s="248" t="s">
        <v>150</v>
      </c>
    </row>
    <row r="86" spans="1:16" ht="24.6" customHeight="1" x14ac:dyDescent="0.3">
      <c r="A86" s="244"/>
      <c r="B86" s="245"/>
      <c r="C86" s="245"/>
      <c r="D86" s="246"/>
      <c r="E86" s="245"/>
      <c r="F86" s="245"/>
      <c r="G86" s="246"/>
      <c r="H86" s="245"/>
      <c r="I86" s="245"/>
      <c r="J86" s="245"/>
      <c r="K86" s="247"/>
      <c r="L86" s="245"/>
      <c r="M86" s="245"/>
      <c r="N86" s="328"/>
      <c r="O86" s="351"/>
      <c r="P86" s="248" t="s">
        <v>149</v>
      </c>
    </row>
    <row r="87" spans="1:16" ht="29.4" customHeight="1" x14ac:dyDescent="0.3">
      <c r="A87" s="375" t="s">
        <v>151</v>
      </c>
      <c r="B87" s="376"/>
      <c r="C87" s="376"/>
      <c r="D87" s="377"/>
      <c r="E87" s="376"/>
      <c r="F87" s="376"/>
      <c r="G87" s="377"/>
      <c r="H87" s="376"/>
      <c r="I87" s="376"/>
      <c r="J87" s="376"/>
      <c r="K87" s="378"/>
      <c r="L87" s="376"/>
      <c r="M87" s="376"/>
      <c r="N87" s="379"/>
      <c r="O87" s="380">
        <v>1000</v>
      </c>
      <c r="P87" s="381" t="s">
        <v>124</v>
      </c>
    </row>
    <row r="88" spans="1:16" ht="12" customHeight="1" x14ac:dyDescent="0.3">
      <c r="A88" s="140"/>
      <c r="D88" s="16"/>
      <c r="G88" s="16"/>
      <c r="K88" s="17"/>
      <c r="N88" s="286"/>
      <c r="O88" s="352"/>
    </row>
    <row r="89" spans="1:16" ht="13.2" customHeight="1" x14ac:dyDescent="0.3">
      <c r="A89" s="140"/>
      <c r="D89" s="16"/>
      <c r="G89" s="16"/>
      <c r="K89" s="17"/>
      <c r="N89" s="286"/>
      <c r="O89" s="352"/>
    </row>
    <row r="90" spans="1:16" ht="38.4" customHeight="1" x14ac:dyDescent="0.3">
      <c r="A90" s="244" t="s">
        <v>65</v>
      </c>
      <c r="B90" s="245"/>
      <c r="C90" s="245"/>
      <c r="D90" s="246"/>
      <c r="E90" s="245"/>
      <c r="F90" s="245"/>
      <c r="G90" s="246"/>
      <c r="H90" s="245"/>
      <c r="I90" s="245"/>
      <c r="J90" s="245"/>
      <c r="K90" s="247"/>
      <c r="L90" s="245"/>
      <c r="M90" s="245"/>
      <c r="N90" s="328"/>
      <c r="O90" s="353">
        <f>SUM(O83:O86)</f>
        <v>4200</v>
      </c>
    </row>
    <row r="91" spans="1:16" ht="21.6" customHeight="1" thickBot="1" x14ac:dyDescent="0.35">
      <c r="A91" s="382" t="s">
        <v>127</v>
      </c>
      <c r="B91" s="383"/>
      <c r="C91" s="383"/>
      <c r="D91" s="384"/>
      <c r="E91" s="383"/>
      <c r="F91" s="383"/>
      <c r="G91" s="384"/>
      <c r="H91" s="383"/>
      <c r="I91" s="383"/>
      <c r="J91" s="383"/>
      <c r="K91" s="385"/>
      <c r="L91" s="383"/>
      <c r="M91" s="383"/>
      <c r="N91" s="386"/>
      <c r="O91" s="387">
        <f>SUM(O87)</f>
        <v>1000</v>
      </c>
    </row>
    <row r="92" spans="1:16" ht="54" customHeight="1" x14ac:dyDescent="0.3">
      <c r="A92" s="444" t="s">
        <v>152</v>
      </c>
      <c r="B92" s="341"/>
      <c r="C92" s="342"/>
      <c r="D92" s="343"/>
      <c r="E92" s="342"/>
      <c r="F92" s="342"/>
      <c r="G92" s="343"/>
      <c r="H92" s="342"/>
      <c r="I92" s="342"/>
      <c r="J92" s="342"/>
      <c r="K92" s="344"/>
      <c r="L92" s="342"/>
      <c r="M92" s="342"/>
      <c r="N92" s="345"/>
      <c r="O92" s="354">
        <f>O32+O38+O44+O49+O54+O60+O68+O75+O90</f>
        <v>4200</v>
      </c>
    </row>
    <row r="93" spans="1:16" ht="33" customHeight="1" thickBot="1" x14ac:dyDescent="0.35">
      <c r="A93" s="388" t="s">
        <v>156</v>
      </c>
      <c r="B93" s="389"/>
      <c r="C93" s="390"/>
      <c r="D93" s="391"/>
      <c r="E93" s="390"/>
      <c r="F93" s="390"/>
      <c r="G93" s="391"/>
      <c r="H93" s="390"/>
      <c r="I93" s="390"/>
      <c r="J93" s="390"/>
      <c r="K93" s="392"/>
      <c r="L93" s="390"/>
      <c r="M93" s="390"/>
      <c r="N93" s="393"/>
      <c r="O93" s="394">
        <f>SUM(O91)</f>
        <v>1000</v>
      </c>
    </row>
    <row r="94" spans="1:16" ht="42.6" customHeight="1" thickBot="1" x14ac:dyDescent="0.35">
      <c r="A94" s="128"/>
      <c r="B94" s="1"/>
      <c r="D94" s="16"/>
      <c r="G94" s="16"/>
      <c r="K94" s="17"/>
      <c r="N94" s="286"/>
      <c r="O94" s="305"/>
    </row>
    <row r="95" spans="1:16" ht="57" customHeight="1" x14ac:dyDescent="0.3">
      <c r="A95" s="257" t="s">
        <v>137</v>
      </c>
      <c r="B95" s="258"/>
      <c r="C95" s="258"/>
      <c r="D95" s="259"/>
      <c r="E95" s="258"/>
      <c r="F95" s="258"/>
      <c r="G95" s="259"/>
      <c r="H95" s="258"/>
      <c r="I95" s="258"/>
      <c r="J95" s="258"/>
      <c r="K95" s="260"/>
      <c r="L95" s="258"/>
      <c r="M95" s="258"/>
      <c r="N95" s="329"/>
      <c r="O95" s="400">
        <f>O23+O68+O75+O92</f>
        <v>4819.38</v>
      </c>
    </row>
    <row r="96" spans="1:16" ht="25.95" customHeight="1" thickBot="1" x14ac:dyDescent="0.35">
      <c r="A96" s="261" t="s">
        <v>153</v>
      </c>
      <c r="B96" s="262"/>
      <c r="C96" s="262"/>
      <c r="D96" s="263"/>
      <c r="E96" s="262"/>
      <c r="F96" s="262"/>
      <c r="G96" s="263"/>
      <c r="H96" s="262"/>
      <c r="I96" s="262"/>
      <c r="J96" s="262"/>
      <c r="K96" s="262"/>
      <c r="L96" s="262"/>
      <c r="M96" s="262"/>
      <c r="N96" s="330"/>
      <c r="O96" s="401">
        <f>SUM(O93)</f>
        <v>1000</v>
      </c>
    </row>
    <row r="97" spans="1:17" ht="33" customHeight="1" thickBot="1" x14ac:dyDescent="0.35">
      <c r="A97" s="250"/>
      <c r="B97" s="251"/>
      <c r="C97" s="251"/>
      <c r="D97" s="252"/>
      <c r="E97" s="251"/>
      <c r="F97" s="251"/>
      <c r="G97" s="252"/>
      <c r="H97" s="251"/>
      <c r="I97" s="251"/>
      <c r="J97" s="251"/>
      <c r="K97" s="251"/>
      <c r="L97" s="251"/>
      <c r="M97" s="251"/>
      <c r="N97" s="331"/>
      <c r="O97" s="402"/>
    </row>
    <row r="98" spans="1:17" ht="45.6" customHeight="1" x14ac:dyDescent="0.3">
      <c r="A98" s="395" t="s">
        <v>129</v>
      </c>
      <c r="B98" s="396"/>
      <c r="C98" s="397"/>
      <c r="D98" s="398"/>
      <c r="E98" s="397"/>
      <c r="F98" s="342"/>
      <c r="G98" s="398"/>
      <c r="H98" s="397"/>
      <c r="I98" s="397"/>
      <c r="J98" s="398"/>
      <c r="K98" s="397"/>
      <c r="L98" s="397"/>
      <c r="M98" s="396"/>
      <c r="N98" s="399"/>
      <c r="O98" s="403">
        <f>O95*0.05</f>
        <v>240.96900000000002</v>
      </c>
      <c r="P98" s="196" t="s">
        <v>165</v>
      </c>
    </row>
    <row r="99" spans="1:17" ht="45.6" customHeight="1" thickBot="1" x14ac:dyDescent="0.35">
      <c r="A99" s="355" t="s">
        <v>130</v>
      </c>
      <c r="B99" s="276"/>
      <c r="C99" s="356"/>
      <c r="D99" s="357"/>
      <c r="E99" s="356"/>
      <c r="F99" s="358"/>
      <c r="G99" s="357"/>
      <c r="H99" s="356"/>
      <c r="I99" s="356"/>
      <c r="J99" s="356"/>
      <c r="K99" s="356"/>
      <c r="L99" s="356"/>
      <c r="M99" s="276"/>
      <c r="N99" s="337"/>
      <c r="O99" s="404">
        <f>O96*0.05</f>
        <v>50</v>
      </c>
    </row>
    <row r="100" spans="1:17" ht="29.4" customHeight="1" thickBot="1" x14ac:dyDescent="0.35">
      <c r="A100" s="153"/>
      <c r="B100" s="154"/>
      <c r="C100" s="15"/>
      <c r="D100" s="155"/>
      <c r="E100" s="15"/>
      <c r="G100" s="155"/>
      <c r="H100" s="15"/>
      <c r="I100" s="15"/>
      <c r="J100" s="15"/>
      <c r="K100" s="15"/>
      <c r="L100" s="15"/>
      <c r="M100" s="154"/>
      <c r="N100" s="332"/>
      <c r="O100" s="333"/>
    </row>
    <row r="101" spans="1:17" ht="57.75" customHeight="1" x14ac:dyDescent="0.3">
      <c r="A101" s="264" t="s">
        <v>71</v>
      </c>
      <c r="B101" s="258"/>
      <c r="C101" s="258"/>
      <c r="D101" s="259"/>
      <c r="E101" s="258"/>
      <c r="F101" s="258"/>
      <c r="G101" s="259"/>
      <c r="H101" s="258"/>
      <c r="I101" s="258"/>
      <c r="J101" s="258"/>
      <c r="K101" s="260"/>
      <c r="L101" s="258"/>
      <c r="M101" s="258"/>
      <c r="N101" s="329"/>
      <c r="O101" s="400">
        <f>O95+O98</f>
        <v>5060.3490000000002</v>
      </c>
      <c r="Q101" s="198"/>
    </row>
    <row r="102" spans="1:17" ht="30.6" customHeight="1" thickBot="1" x14ac:dyDescent="0.35">
      <c r="A102" s="265" t="s">
        <v>131</v>
      </c>
      <c r="B102" s="266"/>
      <c r="C102" s="266"/>
      <c r="D102" s="267"/>
      <c r="E102" s="266"/>
      <c r="F102" s="266"/>
      <c r="G102" s="267"/>
      <c r="H102" s="266"/>
      <c r="I102" s="266"/>
      <c r="J102" s="266"/>
      <c r="K102" s="266"/>
      <c r="L102" s="266"/>
      <c r="M102" s="266"/>
      <c r="N102" s="334"/>
      <c r="O102" s="405">
        <f>O96+O99</f>
        <v>1050</v>
      </c>
      <c r="Q102" s="198"/>
    </row>
    <row r="103" spans="1:17" ht="51" customHeight="1" thickBot="1" x14ac:dyDescent="0.35">
      <c r="A103" s="128"/>
      <c r="B103" s="154"/>
      <c r="C103" s="15"/>
      <c r="D103" s="155"/>
      <c r="E103" s="15"/>
      <c r="G103" s="155"/>
      <c r="H103" s="15"/>
      <c r="I103" s="15"/>
      <c r="J103" s="155"/>
      <c r="K103" s="15"/>
      <c r="L103" s="15"/>
      <c r="N103" s="332"/>
      <c r="O103" s="297"/>
      <c r="Q103" s="198"/>
    </row>
    <row r="104" spans="1:17" ht="43.5" customHeight="1" x14ac:dyDescent="0.3">
      <c r="A104" s="346" t="s">
        <v>132</v>
      </c>
      <c r="B104" s="347"/>
      <c r="C104" s="347"/>
      <c r="D104" s="348"/>
      <c r="E104" s="347"/>
      <c r="F104" s="347"/>
      <c r="G104" s="348"/>
      <c r="H104" s="347"/>
      <c r="I104" s="347"/>
      <c r="J104" s="347"/>
      <c r="K104" s="349"/>
      <c r="L104" s="347"/>
      <c r="M104" s="347"/>
      <c r="N104" s="350"/>
      <c r="O104" s="406">
        <f>O101/0.8-O101</f>
        <v>1265.0872499999996</v>
      </c>
      <c r="P104" s="528" t="s">
        <v>87</v>
      </c>
      <c r="Q104" s="198"/>
    </row>
    <row r="105" spans="1:17" ht="30" customHeight="1" thickBot="1" x14ac:dyDescent="0.35">
      <c r="A105" s="268" t="s">
        <v>133</v>
      </c>
      <c r="B105" s="269"/>
      <c r="C105" s="269"/>
      <c r="D105" s="270"/>
      <c r="E105" s="269"/>
      <c r="F105" s="269"/>
      <c r="G105" s="270"/>
      <c r="H105" s="269"/>
      <c r="I105" s="269"/>
      <c r="J105" s="269"/>
      <c r="K105" s="269"/>
      <c r="L105" s="269"/>
      <c r="M105" s="269"/>
      <c r="N105" s="335"/>
      <c r="O105" s="404">
        <f>O102/0.8-O102</f>
        <v>262.5</v>
      </c>
      <c r="P105" s="528"/>
      <c r="Q105" s="198"/>
    </row>
    <row r="106" spans="1:17" ht="24" customHeight="1" thickBot="1" x14ac:dyDescent="0.35">
      <c r="A106" s="128"/>
      <c r="B106" s="154"/>
      <c r="C106" s="15"/>
      <c r="D106" s="155"/>
      <c r="E106" s="15"/>
      <c r="G106" s="155"/>
      <c r="H106" s="15"/>
      <c r="I106" s="15"/>
      <c r="J106" s="155"/>
      <c r="K106" s="15"/>
      <c r="L106" s="15"/>
      <c r="N106" s="332"/>
      <c r="O106" s="297"/>
      <c r="P106" s="528"/>
      <c r="Q106" s="198"/>
    </row>
    <row r="107" spans="1:17" ht="55.2" customHeight="1" x14ac:dyDescent="0.3">
      <c r="A107" s="271" t="s">
        <v>134</v>
      </c>
      <c r="B107" s="272"/>
      <c r="C107" s="272"/>
      <c r="D107" s="273"/>
      <c r="E107" s="272"/>
      <c r="F107" s="274"/>
      <c r="G107" s="273"/>
      <c r="H107" s="272"/>
      <c r="I107" s="272"/>
      <c r="J107" s="272"/>
      <c r="K107" s="272"/>
      <c r="L107" s="272"/>
      <c r="M107" s="274"/>
      <c r="N107" s="336"/>
      <c r="O107" s="275">
        <f>O101+O104</f>
        <v>6325.4362499999997</v>
      </c>
      <c r="Q107" s="198"/>
    </row>
    <row r="108" spans="1:17" ht="34.200000000000003" customHeight="1" thickBot="1" x14ac:dyDescent="0.35">
      <c r="A108" s="268" t="s">
        <v>135</v>
      </c>
      <c r="B108" s="276"/>
      <c r="C108" s="276"/>
      <c r="D108" s="277"/>
      <c r="E108" s="276"/>
      <c r="F108" s="278"/>
      <c r="G108" s="277"/>
      <c r="H108" s="276"/>
      <c r="I108" s="276"/>
      <c r="J108" s="276"/>
      <c r="K108" s="276"/>
      <c r="L108" s="276"/>
      <c r="M108" s="278"/>
      <c r="N108" s="337"/>
      <c r="O108" s="279">
        <f>O102+O105</f>
        <v>1312.5</v>
      </c>
      <c r="Q108" s="198"/>
    </row>
    <row r="109" spans="1:17" ht="31.95" customHeight="1" thickBot="1" x14ac:dyDescent="0.35">
      <c r="A109" s="253"/>
      <c r="B109" s="254"/>
      <c r="C109" s="254"/>
      <c r="D109" s="255"/>
      <c r="E109" s="254"/>
      <c r="F109" s="256"/>
      <c r="G109" s="255"/>
      <c r="H109" s="254"/>
      <c r="I109" s="254"/>
      <c r="J109" s="254"/>
      <c r="K109" s="254"/>
      <c r="L109" s="254"/>
      <c r="M109" s="256"/>
      <c r="N109" s="338"/>
      <c r="O109" s="339"/>
      <c r="Q109" s="198"/>
    </row>
    <row r="110" spans="1:17" ht="39.75" customHeight="1" x14ac:dyDescent="0.3">
      <c r="A110" s="412" t="s">
        <v>125</v>
      </c>
      <c r="B110" s="413"/>
      <c r="C110" s="413"/>
      <c r="D110" s="414"/>
      <c r="E110" s="413"/>
      <c r="F110" s="413"/>
      <c r="G110" s="414"/>
      <c r="H110" s="413"/>
      <c r="I110" s="413"/>
      <c r="J110" s="413"/>
      <c r="K110" s="415"/>
      <c r="L110" s="413"/>
      <c r="M110" s="413"/>
      <c r="N110" s="416"/>
      <c r="O110" s="417">
        <f>O107*0.19</f>
        <v>1201.8328875</v>
      </c>
    </row>
    <row r="111" spans="1:17" ht="39.75" customHeight="1" thickBot="1" x14ac:dyDescent="0.35">
      <c r="A111" s="418" t="s">
        <v>126</v>
      </c>
      <c r="B111" s="419"/>
      <c r="C111" s="419"/>
      <c r="D111" s="420"/>
      <c r="E111" s="419"/>
      <c r="F111" s="419"/>
      <c r="G111" s="420"/>
      <c r="H111" s="419"/>
      <c r="I111" s="419"/>
      <c r="J111" s="419"/>
      <c r="K111" s="421"/>
      <c r="L111" s="419"/>
      <c r="M111" s="419"/>
      <c r="N111" s="422"/>
      <c r="O111" s="423">
        <f>O108*0.07</f>
        <v>91.875000000000014</v>
      </c>
    </row>
    <row r="112" spans="1:17" ht="39.75" customHeight="1" thickBot="1" x14ac:dyDescent="0.35">
      <c r="A112" s="280"/>
      <c r="B112" s="249"/>
      <c r="C112" s="249"/>
      <c r="D112" s="281"/>
      <c r="E112" s="249"/>
      <c r="F112" s="249"/>
      <c r="G112" s="281"/>
      <c r="H112" s="249"/>
      <c r="I112" s="249"/>
      <c r="J112" s="249"/>
      <c r="K112" s="282"/>
      <c r="L112" s="249"/>
      <c r="M112" s="249"/>
      <c r="N112" s="340"/>
      <c r="O112" s="407"/>
    </row>
    <row r="113" spans="1:17" ht="65.400000000000006" customHeight="1" x14ac:dyDescent="0.3">
      <c r="A113" s="428" t="s">
        <v>155</v>
      </c>
      <c r="B113" s="429"/>
      <c r="C113" s="429"/>
      <c r="D113" s="430"/>
      <c r="E113" s="429"/>
      <c r="F113" s="429"/>
      <c r="G113" s="430"/>
      <c r="H113" s="429"/>
      <c r="I113" s="429"/>
      <c r="J113" s="429"/>
      <c r="K113" s="431"/>
      <c r="L113" s="429"/>
      <c r="M113" s="429"/>
      <c r="N113" s="432"/>
      <c r="O113" s="433">
        <f>O110+O104+O101</f>
        <v>7527.2691374999995</v>
      </c>
      <c r="Q113" s="198"/>
    </row>
    <row r="114" spans="1:17" ht="54" customHeight="1" thickBot="1" x14ac:dyDescent="0.35">
      <c r="A114" s="434" t="s">
        <v>136</v>
      </c>
      <c r="B114" s="435"/>
      <c r="C114" s="435"/>
      <c r="D114" s="436"/>
      <c r="E114" s="435"/>
      <c r="F114" s="435"/>
      <c r="G114" s="435"/>
      <c r="H114" s="435"/>
      <c r="I114" s="435"/>
      <c r="J114" s="435"/>
      <c r="K114" s="435"/>
      <c r="L114" s="435"/>
      <c r="M114" s="435"/>
      <c r="N114" s="437"/>
      <c r="O114" s="438">
        <f>O102+O105+O111</f>
        <v>1404.375</v>
      </c>
      <c r="Q114" s="198"/>
    </row>
    <row r="115" spans="1:17" ht="51" customHeight="1" thickBot="1" x14ac:dyDescent="0.35">
      <c r="A115" s="424" t="s">
        <v>140</v>
      </c>
      <c r="B115" s="425"/>
      <c r="C115" s="425"/>
      <c r="D115" s="426"/>
      <c r="E115" s="425"/>
      <c r="F115" s="425"/>
      <c r="G115" s="425"/>
      <c r="H115" s="425"/>
      <c r="I115" s="425"/>
      <c r="J115" s="425"/>
      <c r="K115" s="425"/>
      <c r="L115" s="425"/>
      <c r="M115" s="425"/>
      <c r="N115" s="425"/>
      <c r="O115" s="427">
        <f>O113+O114</f>
        <v>8931.6441374999995</v>
      </c>
      <c r="Q115" s="198"/>
    </row>
    <row r="116" spans="1:17" ht="41.25" customHeight="1" x14ac:dyDescent="0.3">
      <c r="A116" s="359" t="s">
        <v>97</v>
      </c>
      <c r="B116" s="191"/>
      <c r="C116" s="179"/>
      <c r="D116" s="192"/>
      <c r="E116" s="179"/>
      <c r="F116" s="179"/>
      <c r="G116" s="179"/>
      <c r="H116" s="179"/>
      <c r="I116" s="179"/>
      <c r="J116" s="179"/>
      <c r="K116" s="179"/>
      <c r="L116" s="186"/>
      <c r="M116" s="179"/>
      <c r="N116" s="179"/>
      <c r="O116" s="283"/>
      <c r="P116" s="196" t="s">
        <v>84</v>
      </c>
    </row>
    <row r="117" spans="1:17" ht="60.6" customHeight="1" x14ac:dyDescent="0.3">
      <c r="A117" s="187" t="s">
        <v>80</v>
      </c>
      <c r="B117" s="191"/>
      <c r="C117" s="179"/>
      <c r="D117" s="192"/>
      <c r="E117" s="179"/>
      <c r="F117" s="179"/>
      <c r="G117" s="179"/>
      <c r="H117" s="179"/>
      <c r="I117" s="179"/>
      <c r="J117" s="179"/>
      <c r="K117" s="179"/>
      <c r="L117" s="186" t="s">
        <v>81</v>
      </c>
      <c r="M117" s="179"/>
      <c r="N117" s="179"/>
      <c r="O117" s="178">
        <f>O113+O114-O116</f>
        <v>8931.6441374999995</v>
      </c>
    </row>
    <row r="118" spans="1:17" ht="19.2" customHeight="1" x14ac:dyDescent="0.3">
      <c r="A118" s="187"/>
      <c r="B118" s="191"/>
      <c r="C118" s="179"/>
      <c r="D118" s="192"/>
      <c r="E118" s="179"/>
      <c r="F118" s="523"/>
      <c r="G118" s="523"/>
      <c r="H118" s="523"/>
      <c r="I118" s="523"/>
      <c r="J118" s="179"/>
      <c r="K118" s="179"/>
      <c r="L118" s="186"/>
      <c r="M118" s="179"/>
      <c r="N118" s="179"/>
      <c r="O118" s="179"/>
    </row>
    <row r="119" spans="1:17" ht="21" customHeight="1" x14ac:dyDescent="0.3">
      <c r="A119" s="187"/>
      <c r="B119" s="191"/>
      <c r="C119" s="179"/>
      <c r="D119" s="192"/>
      <c r="E119" s="179"/>
      <c r="F119" s="523"/>
      <c r="G119" s="523"/>
      <c r="H119" s="523"/>
      <c r="I119" s="523"/>
      <c r="J119" s="179"/>
      <c r="K119" s="179"/>
      <c r="L119" s="186"/>
      <c r="M119" s="179"/>
      <c r="N119" s="179"/>
      <c r="O119" s="179"/>
    </row>
    <row r="120" spans="1:17" ht="78.599999999999994" customHeight="1" x14ac:dyDescent="0.3">
      <c r="A120" s="187" t="s">
        <v>82</v>
      </c>
      <c r="B120" s="191"/>
      <c r="C120" s="179"/>
      <c r="D120" s="192"/>
      <c r="E120" s="179"/>
      <c r="F120" s="179"/>
      <c r="G120" s="179"/>
      <c r="H120" s="179"/>
      <c r="I120" s="179"/>
      <c r="J120" s="179"/>
      <c r="K120" s="179"/>
      <c r="L120" s="186"/>
      <c r="M120" s="179"/>
      <c r="N120" s="179"/>
      <c r="O120" s="178">
        <f>O117-O118</f>
        <v>8931.6441374999995</v>
      </c>
    </row>
    <row r="121" spans="1:17" ht="85.2" customHeight="1" x14ac:dyDescent="0.3">
      <c r="A121" s="187" t="s">
        <v>83</v>
      </c>
      <c r="B121" s="191"/>
      <c r="C121" s="179"/>
      <c r="D121" s="192"/>
      <c r="E121" s="179"/>
      <c r="F121" s="179"/>
      <c r="G121" s="179"/>
      <c r="H121" s="179"/>
      <c r="I121" s="179"/>
      <c r="J121" s="179"/>
      <c r="K121" s="179"/>
      <c r="L121" s="186"/>
      <c r="M121" s="179"/>
      <c r="N121" s="179"/>
      <c r="O121" s="179">
        <v>70</v>
      </c>
      <c r="P121" s="196" t="s">
        <v>200</v>
      </c>
    </row>
    <row r="122" spans="1:17" ht="77.400000000000006" customHeight="1" thickBot="1" x14ac:dyDescent="0.35">
      <c r="A122" s="221" t="s">
        <v>98</v>
      </c>
      <c r="B122" s="222"/>
      <c r="C122" s="223"/>
      <c r="D122" s="224"/>
      <c r="E122" s="223"/>
      <c r="F122" s="223"/>
      <c r="G122" s="223"/>
      <c r="H122" s="223"/>
      <c r="I122" s="223"/>
      <c r="J122" s="223"/>
      <c r="K122" s="223"/>
      <c r="L122" s="225" t="s">
        <v>81</v>
      </c>
      <c r="M122" s="223"/>
      <c r="N122" s="223"/>
      <c r="O122" s="226">
        <f>O120/O121</f>
        <v>127.59491625</v>
      </c>
    </row>
    <row r="123" spans="1:17" ht="21.6" thickTop="1" thickBot="1" x14ac:dyDescent="0.35">
      <c r="A123" s="187"/>
      <c r="B123" s="191"/>
      <c r="C123" s="179"/>
      <c r="D123" s="192"/>
      <c r="E123" s="179"/>
      <c r="F123" s="179"/>
      <c r="G123" s="179"/>
      <c r="H123" s="179"/>
      <c r="I123" s="179"/>
      <c r="J123" s="179"/>
      <c r="K123" s="179"/>
      <c r="L123" s="186"/>
      <c r="M123" s="179"/>
      <c r="N123" s="179"/>
      <c r="O123" s="199"/>
    </row>
    <row r="124" spans="1:17" ht="21.6" thickTop="1" thickBot="1" x14ac:dyDescent="0.35">
      <c r="A124" s="234"/>
      <c r="B124" s="191"/>
      <c r="C124" s="179"/>
      <c r="D124" s="192"/>
      <c r="E124" s="179"/>
      <c r="F124" s="179"/>
      <c r="G124" s="179"/>
      <c r="H124" s="179"/>
      <c r="I124" s="179"/>
      <c r="J124" s="179"/>
      <c r="K124" s="179"/>
      <c r="L124" s="186"/>
      <c r="M124" s="179"/>
      <c r="N124" s="179"/>
      <c r="O124" s="179"/>
    </row>
    <row r="125" spans="1:17" ht="20.399999999999999" x14ac:dyDescent="0.3">
      <c r="A125" s="360" t="s">
        <v>142</v>
      </c>
      <c r="B125" s="361"/>
      <c r="C125" s="235"/>
      <c r="D125" s="362"/>
      <c r="E125" s="235"/>
      <c r="F125" s="235"/>
      <c r="G125" s="235"/>
      <c r="H125" s="235"/>
      <c r="I125" s="363" t="s">
        <v>145</v>
      </c>
      <c r="J125" s="235"/>
      <c r="K125" s="235"/>
      <c r="L125" s="363" t="s">
        <v>146</v>
      </c>
      <c r="M125" s="235"/>
      <c r="N125" s="235"/>
      <c r="O125" s="236" t="s">
        <v>144</v>
      </c>
    </row>
    <row r="126" spans="1:17" ht="20.399999999999999" x14ac:dyDescent="0.3">
      <c r="A126" s="364" t="s">
        <v>147</v>
      </c>
      <c r="B126" s="191"/>
      <c r="C126" s="179"/>
      <c r="D126" s="192"/>
      <c r="E126" s="179"/>
      <c r="F126" s="179"/>
      <c r="G126" s="179"/>
      <c r="H126" s="179"/>
      <c r="I126" s="532">
        <f>O126*100/119</f>
        <v>90.363375000000005</v>
      </c>
      <c r="J126" s="179"/>
      <c r="K126" s="179"/>
      <c r="L126" s="373">
        <f>O126*19/119</f>
        <v>17.169041249999999</v>
      </c>
      <c r="M126" s="179"/>
      <c r="N126" s="179"/>
      <c r="O126" s="370">
        <f>O122*O113/O115</f>
        <v>107.53241625</v>
      </c>
    </row>
    <row r="127" spans="1:17" ht="20.399999999999999" x14ac:dyDescent="0.3">
      <c r="A127" s="364" t="s">
        <v>148</v>
      </c>
      <c r="B127" s="191"/>
      <c r="C127" s="179"/>
      <c r="D127" s="192"/>
      <c r="E127" s="179"/>
      <c r="F127" s="179"/>
      <c r="G127" s="179"/>
      <c r="H127" s="179"/>
      <c r="I127" s="372">
        <f>O127*100/107</f>
        <v>18.750000000000004</v>
      </c>
      <c r="J127" s="179"/>
      <c r="K127" s="179"/>
      <c r="L127" s="373">
        <f>O127*7/107</f>
        <v>1.3125000000000002</v>
      </c>
      <c r="M127" s="179"/>
      <c r="N127" s="179"/>
      <c r="O127" s="370">
        <f>O122*O114/O115</f>
        <v>20.062500000000004</v>
      </c>
    </row>
    <row r="128" spans="1:17" ht="21" thickBot="1" x14ac:dyDescent="0.35">
      <c r="A128" s="365" t="s">
        <v>143</v>
      </c>
      <c r="B128" s="366"/>
      <c r="C128" s="367"/>
      <c r="D128" s="368"/>
      <c r="E128" s="367"/>
      <c r="F128" s="367"/>
      <c r="G128" s="367"/>
      <c r="H128" s="367"/>
      <c r="I128" s="367"/>
      <c r="J128" s="367"/>
      <c r="K128" s="367"/>
      <c r="L128" s="369"/>
      <c r="M128" s="367"/>
      <c r="N128" s="367"/>
      <c r="O128" s="371">
        <f>O126+O127</f>
        <v>127.59491625</v>
      </c>
    </row>
    <row r="129" spans="1:15" ht="20.399999999999999" x14ac:dyDescent="0.3">
      <c r="A129" s="359"/>
      <c r="B129" s="191"/>
      <c r="C129" s="179"/>
      <c r="D129" s="192"/>
      <c r="E129" s="179"/>
      <c r="F129" s="179"/>
      <c r="G129" s="179"/>
      <c r="H129" s="179"/>
      <c r="I129" s="179"/>
      <c r="J129" s="179"/>
      <c r="K129" s="179"/>
      <c r="L129" s="186"/>
      <c r="M129" s="179"/>
      <c r="N129" s="179"/>
      <c r="O129" s="179"/>
    </row>
    <row r="130" spans="1:15" ht="20.399999999999999" x14ac:dyDescent="0.3">
      <c r="A130" s="187"/>
      <c r="B130" s="191"/>
      <c r="C130" s="179"/>
      <c r="D130" s="192"/>
      <c r="E130" s="179"/>
      <c r="F130" s="179" t="s">
        <v>164</v>
      </c>
      <c r="G130" s="179"/>
      <c r="H130" s="179"/>
      <c r="I130" s="179"/>
      <c r="J130" s="179"/>
      <c r="K130" s="179"/>
      <c r="L130" s="186"/>
      <c r="M130" s="179"/>
      <c r="N130" s="179"/>
      <c r="O130" s="179"/>
    </row>
    <row r="131" spans="1:15" ht="20.399999999999999" x14ac:dyDescent="0.3">
      <c r="A131" s="187"/>
      <c r="B131" s="191"/>
      <c r="C131" s="179"/>
      <c r="D131" s="192"/>
      <c r="E131" s="179"/>
      <c r="F131" s="179"/>
      <c r="G131" s="179"/>
      <c r="H131" s="179"/>
      <c r="I131" s="179"/>
      <c r="J131" s="179"/>
      <c r="K131" s="179"/>
      <c r="L131" s="186"/>
      <c r="M131" s="179"/>
      <c r="N131" s="179"/>
      <c r="O131" s="179"/>
    </row>
    <row r="132" spans="1:15" ht="20.399999999999999" x14ac:dyDescent="0.3">
      <c r="A132" s="187"/>
      <c r="B132" s="191"/>
      <c r="C132" s="179"/>
      <c r="D132" s="192"/>
      <c r="E132" s="179"/>
      <c r="F132" s="179"/>
      <c r="G132" s="179"/>
      <c r="H132" s="179"/>
      <c r="I132" s="179"/>
      <c r="J132" s="179"/>
      <c r="K132" s="179"/>
      <c r="L132" s="186"/>
      <c r="M132" s="179"/>
      <c r="N132" s="179"/>
      <c r="O132" s="179"/>
    </row>
    <row r="133" spans="1:15" ht="21" x14ac:dyDescent="0.4">
      <c r="A133" s="180"/>
      <c r="B133" s="181"/>
      <c r="C133" s="182"/>
      <c r="D133" s="183"/>
      <c r="E133" s="177"/>
      <c r="F133" s="177"/>
      <c r="G133" s="177"/>
      <c r="H133" s="177"/>
      <c r="I133" s="177"/>
      <c r="J133" s="177"/>
      <c r="K133" s="177"/>
      <c r="L133" s="185"/>
      <c r="M133" s="177"/>
      <c r="N133" s="177"/>
      <c r="O133" s="179"/>
    </row>
    <row r="134" spans="1:15" x14ac:dyDescent="0.3">
      <c r="L134" s="193"/>
    </row>
  </sheetData>
  <mergeCells count="6">
    <mergeCell ref="P52:R52"/>
    <mergeCell ref="P104:P106"/>
    <mergeCell ref="F118:I118"/>
    <mergeCell ref="F119:I119"/>
    <mergeCell ref="P18:P19"/>
    <mergeCell ref="P53:R53"/>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P21"/>
  <sheetViews>
    <sheetView zoomScale="70" zoomScaleNormal="70" workbookViewId="0">
      <selection activeCell="H29" sqref="H29"/>
    </sheetView>
  </sheetViews>
  <sheetFormatPr baseColWidth="10" defaultRowHeight="14.4" x14ac:dyDescent="0.3"/>
  <cols>
    <col min="3" max="3" width="35.6640625" customWidth="1"/>
    <col min="4" max="4" width="11.5546875" style="207"/>
    <col min="5" max="5" width="11.5546875" style="204"/>
    <col min="6" max="6" width="6" customWidth="1"/>
    <col min="8" max="8" width="61.33203125" customWidth="1"/>
    <col min="10" max="10" width="11.5546875" style="204"/>
  </cols>
  <sheetData>
    <row r="1" spans="1:16" s="4" customFormat="1" ht="71.400000000000006" customHeight="1" x14ac:dyDescent="0.4">
      <c r="A1" s="194" t="s">
        <v>101</v>
      </c>
      <c r="B1" s="1"/>
      <c r="C1" s="2"/>
      <c r="D1" s="205"/>
      <c r="E1" s="202"/>
      <c r="F1" s="2"/>
      <c r="G1" s="2"/>
      <c r="H1" s="2"/>
      <c r="I1" s="2"/>
      <c r="J1" s="202"/>
      <c r="K1" s="2"/>
      <c r="L1" s="2"/>
      <c r="M1" s="2"/>
      <c r="N1" s="2"/>
      <c r="O1" s="3"/>
      <c r="P1" s="196"/>
    </row>
    <row r="3" spans="1:16" s="201" customFormat="1" ht="33" customHeight="1" x14ac:dyDescent="0.3">
      <c r="A3" s="210" t="s">
        <v>107</v>
      </c>
      <c r="B3" s="210"/>
      <c r="C3" s="210"/>
      <c r="D3" s="211"/>
      <c r="E3" s="212"/>
      <c r="F3" s="213"/>
      <c r="G3" s="213"/>
      <c r="J3" s="203"/>
    </row>
    <row r="4" spans="1:16" s="201" customFormat="1" ht="29.4" customHeight="1" x14ac:dyDescent="0.3">
      <c r="D4" s="206"/>
      <c r="E4" s="203"/>
      <c r="J4" s="203"/>
    </row>
    <row r="5" spans="1:16" s="201" customFormat="1" ht="17.399999999999999" x14ac:dyDescent="0.3">
      <c r="A5" s="214"/>
      <c r="B5" s="214" t="s">
        <v>106</v>
      </c>
      <c r="C5" s="214"/>
      <c r="D5" s="215"/>
      <c r="E5" s="216">
        <v>119</v>
      </c>
      <c r="F5" s="214"/>
      <c r="G5" s="214"/>
      <c r="H5" s="530" t="s">
        <v>201</v>
      </c>
      <c r="J5" s="203"/>
    </row>
    <row r="6" spans="1:16" s="201" customFormat="1" ht="17.399999999999999" x14ac:dyDescent="0.3">
      <c r="D6" s="206"/>
      <c r="E6" s="203"/>
      <c r="J6" s="203"/>
    </row>
    <row r="7" spans="1:16" s="201" customFormat="1" ht="33" customHeight="1" x14ac:dyDescent="0.3">
      <c r="C7" s="201" t="s">
        <v>102</v>
      </c>
      <c r="D7" s="206" t="s">
        <v>79</v>
      </c>
      <c r="E7" s="203">
        <f>E5/119*19</f>
        <v>19</v>
      </c>
      <c r="J7" s="203"/>
    </row>
    <row r="8" spans="1:16" s="201" customFormat="1" ht="17.399999999999999" x14ac:dyDescent="0.3">
      <c r="D8" s="206"/>
      <c r="E8" s="203"/>
      <c r="J8" s="203"/>
    </row>
    <row r="9" spans="1:16" s="201" customFormat="1" ht="17.399999999999999" x14ac:dyDescent="0.3">
      <c r="A9" s="214"/>
      <c r="B9" s="214"/>
      <c r="C9" s="214"/>
      <c r="D9" s="215" t="s">
        <v>81</v>
      </c>
      <c r="E9" s="216">
        <f>E5-E7</f>
        <v>100</v>
      </c>
      <c r="F9" s="214"/>
      <c r="G9" s="214"/>
      <c r="J9" s="203"/>
    </row>
    <row r="10" spans="1:16" s="201" customFormat="1" ht="17.399999999999999" x14ac:dyDescent="0.3">
      <c r="D10" s="206"/>
      <c r="E10" s="203"/>
      <c r="J10" s="203"/>
    </row>
    <row r="11" spans="1:16" s="201" customFormat="1" ht="46.95" customHeight="1" x14ac:dyDescent="0.3">
      <c r="C11" s="201" t="s">
        <v>103</v>
      </c>
      <c r="D11" s="206" t="s">
        <v>79</v>
      </c>
      <c r="E11" s="203">
        <f>E9/100*20</f>
        <v>20</v>
      </c>
      <c r="H11" s="529" t="s">
        <v>87</v>
      </c>
      <c r="J11" s="203"/>
    </row>
    <row r="12" spans="1:16" s="201" customFormat="1" ht="17.399999999999999" x14ac:dyDescent="0.3">
      <c r="D12" s="206"/>
      <c r="E12" s="203"/>
      <c r="H12" s="529"/>
      <c r="J12" s="203"/>
    </row>
    <row r="13" spans="1:16" s="201" customFormat="1" ht="17.399999999999999" x14ac:dyDescent="0.3">
      <c r="A13" s="214"/>
      <c r="B13" s="214"/>
      <c r="C13" s="214"/>
      <c r="D13" s="215" t="s">
        <v>81</v>
      </c>
      <c r="E13" s="216">
        <f>E9-E11</f>
        <v>80</v>
      </c>
      <c r="F13" s="214"/>
      <c r="G13" s="214"/>
      <c r="J13" s="203"/>
    </row>
    <row r="14" spans="1:16" s="201" customFormat="1" ht="17.399999999999999" x14ac:dyDescent="0.3">
      <c r="D14" s="206"/>
      <c r="E14" s="203"/>
      <c r="J14" s="203"/>
    </row>
    <row r="15" spans="1:16" s="201" customFormat="1" ht="30.6" x14ac:dyDescent="0.3">
      <c r="C15" s="201" t="s">
        <v>104</v>
      </c>
      <c r="D15" s="206" t="s">
        <v>79</v>
      </c>
      <c r="E15" s="203">
        <f>E9/100*4.5</f>
        <v>4.5</v>
      </c>
      <c r="H15" s="232" t="s">
        <v>202</v>
      </c>
      <c r="J15" s="203"/>
    </row>
    <row r="16" spans="1:16" s="201" customFormat="1" ht="18" thickBot="1" x14ac:dyDescent="0.35">
      <c r="C16" s="208"/>
      <c r="D16" s="209"/>
      <c r="E16" s="208"/>
      <c r="J16" s="203"/>
    </row>
    <row r="17" spans="1:10" s="201" customFormat="1" ht="36" customHeight="1" thickTop="1" x14ac:dyDescent="0.3">
      <c r="A17" s="218"/>
      <c r="B17" s="218"/>
      <c r="C17" s="219" t="s">
        <v>105</v>
      </c>
      <c r="D17" s="217" t="s">
        <v>81</v>
      </c>
      <c r="E17" s="220">
        <f>E13-E15</f>
        <v>75.5</v>
      </c>
      <c r="F17" s="218"/>
      <c r="G17" s="218"/>
      <c r="H17" s="531" t="s">
        <v>203</v>
      </c>
      <c r="J17" s="203"/>
    </row>
    <row r="18" spans="1:10" s="201" customFormat="1" ht="17.399999999999999" x14ac:dyDescent="0.3">
      <c r="D18" s="206"/>
      <c r="E18" s="203"/>
      <c r="J18" s="203"/>
    </row>
    <row r="19" spans="1:10" s="201" customFormat="1" ht="17.399999999999999" x14ac:dyDescent="0.3">
      <c r="D19" s="206"/>
      <c r="E19" s="203"/>
      <c r="J19" s="203"/>
    </row>
    <row r="20" spans="1:10" s="201" customFormat="1" ht="17.399999999999999" x14ac:dyDescent="0.3">
      <c r="D20" s="206"/>
      <c r="E20" s="203"/>
      <c r="J20" s="203"/>
    </row>
    <row r="21" spans="1:10" s="201" customFormat="1" ht="17.399999999999999" x14ac:dyDescent="0.3">
      <c r="D21" s="206"/>
      <c r="E21" s="203"/>
      <c r="J21" s="203"/>
    </row>
  </sheetData>
  <mergeCells count="1">
    <mergeCell ref="H11:H12"/>
  </mergeCells>
  <pageMargins left="0.7" right="0.7" top="0.78740157499999996" bottom="0.78740157499999996"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0"/>
  <sheetViews>
    <sheetView workbookViewId="0">
      <selection activeCell="E5" sqref="E5"/>
    </sheetView>
  </sheetViews>
  <sheetFormatPr baseColWidth="10" defaultColWidth="11.5546875" defaultRowHeight="13.8" x14ac:dyDescent="0.25"/>
  <cols>
    <col min="1" max="1" width="11.5546875" style="447"/>
    <col min="2" max="2" width="107.44140625" style="446" customWidth="1"/>
    <col min="3" max="16384" width="11.5546875" style="447"/>
  </cols>
  <sheetData>
    <row r="1" spans="2:2" x14ac:dyDescent="0.25">
      <c r="B1" s="451" t="s">
        <v>173</v>
      </c>
    </row>
    <row r="3" spans="2:2" x14ac:dyDescent="0.25">
      <c r="B3" s="448" t="s">
        <v>171</v>
      </c>
    </row>
    <row r="4" spans="2:2" x14ac:dyDescent="0.25">
      <c r="B4" s="448"/>
    </row>
    <row r="5" spans="2:2" ht="90" customHeight="1" x14ac:dyDescent="0.25">
      <c r="B5" s="449" t="s">
        <v>169</v>
      </c>
    </row>
    <row r="6" spans="2:2" ht="66.599999999999994" customHeight="1" x14ac:dyDescent="0.25">
      <c r="B6" s="448" t="s">
        <v>170</v>
      </c>
    </row>
    <row r="7" spans="2:2" ht="15" x14ac:dyDescent="0.25">
      <c r="B7" s="450"/>
    </row>
    <row r="8" spans="2:2" ht="61.95" customHeight="1" x14ac:dyDescent="0.25">
      <c r="B8" s="449" t="s">
        <v>204</v>
      </c>
    </row>
    <row r="9" spans="2:2" x14ac:dyDescent="0.25">
      <c r="B9" s="448"/>
    </row>
    <row r="10" spans="2:2" ht="27.6" x14ac:dyDescent="0.25">
      <c r="B10" s="448" t="s">
        <v>172</v>
      </c>
    </row>
  </sheetData>
  <hyperlinks>
    <hyperlink ref="B5" r:id="rId1" display="https://portal.mytum.de/kompass/index/kompass/forschung/EU-Gemeinschaftsrahmen"/>
    <hyperlink ref="B8" r:id="rId2" display="https://portal.mytum.de/kompass/index/kompass/forschung/sonstige_geldgeber"/>
  </hyperlinks>
  <pageMargins left="0.7" right="0.7" top="0.78740157499999996" bottom="0.78740157499999996" header="0.3" footer="0.3"/>
  <pageSetup paperSize="9" orientation="portrait"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5"/>
  <sheetViews>
    <sheetView workbookViewId="0">
      <selection activeCell="K31" sqref="K31"/>
    </sheetView>
  </sheetViews>
  <sheetFormatPr baseColWidth="10" defaultColWidth="11.44140625" defaultRowHeight="13.8" x14ac:dyDescent="0.3"/>
  <cols>
    <col min="1" max="1" width="11.44140625" style="456"/>
    <col min="2" max="2" width="44.44140625" style="455" customWidth="1"/>
    <col min="3" max="3" width="11.44140625" style="453"/>
    <col min="4" max="4" width="14.109375" style="455" customWidth="1"/>
    <col min="5" max="5" width="11.44140625" style="457"/>
    <col min="6" max="16384" width="11.44140625" style="455"/>
  </cols>
  <sheetData>
    <row r="2" spans="1:5" x14ac:dyDescent="0.3">
      <c r="A2" s="453" t="s">
        <v>193</v>
      </c>
    </row>
    <row r="3" spans="1:5" x14ac:dyDescent="0.3">
      <c r="A3" s="453" t="s">
        <v>191</v>
      </c>
    </row>
    <row r="4" spans="1:5" x14ac:dyDescent="0.3">
      <c r="A4" s="453" t="s">
        <v>190</v>
      </c>
    </row>
    <row r="5" spans="1:5" x14ac:dyDescent="0.3">
      <c r="A5" s="453" t="s">
        <v>192</v>
      </c>
    </row>
    <row r="7" spans="1:5" x14ac:dyDescent="0.3">
      <c r="A7" s="462" t="s">
        <v>174</v>
      </c>
      <c r="B7" s="463" t="s">
        <v>178</v>
      </c>
      <c r="C7" s="464" t="s">
        <v>175</v>
      </c>
      <c r="D7" s="464" t="s">
        <v>176</v>
      </c>
      <c r="E7" s="465" t="s">
        <v>177</v>
      </c>
    </row>
    <row r="8" spans="1:5" ht="30" customHeight="1" x14ac:dyDescent="0.3">
      <c r="A8" s="466" t="s">
        <v>180</v>
      </c>
      <c r="B8" s="467" t="s">
        <v>205</v>
      </c>
      <c r="C8" s="481">
        <v>1</v>
      </c>
      <c r="D8" s="469">
        <f>'1.stfZweckbetrieb+Gesamtkosten '!O106</f>
        <v>562.98620607142857</v>
      </c>
      <c r="E8" s="470">
        <f>C8*D8</f>
        <v>562.98620607142857</v>
      </c>
    </row>
    <row r="9" spans="1:5" ht="19.5" customHeight="1" x14ac:dyDescent="0.3">
      <c r="A9" s="471"/>
      <c r="B9" s="485" t="s">
        <v>179</v>
      </c>
      <c r="D9" s="472"/>
      <c r="E9" s="473"/>
    </row>
    <row r="10" spans="1:5" ht="59.25" customHeight="1" x14ac:dyDescent="0.3">
      <c r="A10" s="474">
        <v>2</v>
      </c>
      <c r="B10" s="475" t="s">
        <v>206</v>
      </c>
      <c r="C10" s="479">
        <v>1</v>
      </c>
      <c r="D10" s="533">
        <f>'2.steuerpfl. Zusatzleistungen'!I126</f>
        <v>90.363375000000005</v>
      </c>
      <c r="E10" s="533">
        <f>C10*D10</f>
        <v>90.363375000000005</v>
      </c>
    </row>
    <row r="11" spans="1:5" ht="24" x14ac:dyDescent="0.3">
      <c r="A11" s="474">
        <v>3</v>
      </c>
      <c r="B11" s="475" t="s">
        <v>207</v>
      </c>
      <c r="C11" s="479">
        <v>1</v>
      </c>
      <c r="D11" s="478">
        <f>'2.steuerpfl. Zusatzleistungen'!I127</f>
        <v>18.750000000000004</v>
      </c>
      <c r="E11" s="478">
        <f>C11*D11</f>
        <v>18.750000000000004</v>
      </c>
    </row>
    <row r="12" spans="1:5" ht="28.5" customHeight="1" x14ac:dyDescent="0.3">
      <c r="A12" s="477"/>
      <c r="B12" s="479" t="s">
        <v>181</v>
      </c>
      <c r="C12" s="476"/>
      <c r="D12" s="477"/>
      <c r="E12" s="478">
        <f>SUM(E8:E11)</f>
        <v>672.09958107142859</v>
      </c>
    </row>
    <row r="13" spans="1:5" x14ac:dyDescent="0.3">
      <c r="A13" s="480"/>
      <c r="B13" s="481" t="s">
        <v>183</v>
      </c>
      <c r="C13" s="468"/>
      <c r="D13" s="480"/>
      <c r="E13" s="470">
        <f>'2.steuerpfl. Zusatzleistungen'!L126</f>
        <v>17.169041249999999</v>
      </c>
    </row>
    <row r="14" spans="1:5" x14ac:dyDescent="0.3">
      <c r="A14" s="482"/>
      <c r="B14" s="483" t="s">
        <v>184</v>
      </c>
      <c r="C14" s="484"/>
      <c r="D14" s="482"/>
      <c r="E14" s="473">
        <f>'2.steuerpfl. Zusatzleistungen'!L127</f>
        <v>1.3125000000000002</v>
      </c>
    </row>
    <row r="15" spans="1:5" s="454" customFormat="1" ht="27" customHeight="1" x14ac:dyDescent="0.3">
      <c r="A15" s="458"/>
      <c r="B15" s="459" t="s">
        <v>182</v>
      </c>
      <c r="C15" s="460"/>
      <c r="D15" s="458"/>
      <c r="E15" s="461">
        <f>SUM(E12:E14)</f>
        <v>690.58112232142855</v>
      </c>
    </row>
  </sheetData>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1.stfZweckbetrieb+Gesamtkosten </vt:lpstr>
      <vt:lpstr>2.steuerpfl. Zusatzleistungen</vt:lpstr>
      <vt:lpstr>3.Sponsoring</vt:lpstr>
      <vt:lpstr>Infos Overheadabzug</vt:lpstr>
      <vt:lpstr>Rechnungserstellung</vt:lpstr>
    </vt:vector>
  </TitlesOfParts>
  <Company>Leibniz-Rechenzentrum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ga36lug</dc:creator>
  <cp:lastModifiedBy>Bles, Mandy</cp:lastModifiedBy>
  <dcterms:created xsi:type="dcterms:W3CDTF">2018-06-04T16:41:03Z</dcterms:created>
  <dcterms:modified xsi:type="dcterms:W3CDTF">2023-07-06T13:50:13Z</dcterms:modified>
</cp:coreProperties>
</file>